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Akce 2016\třebon-kanalizace Branná\dsp\ROZPOČTY\"/>
    </mc:Choice>
  </mc:AlternateContent>
  <bookViews>
    <workbookView xWindow="0" yWindow="0" windowWidth="28800" windowHeight="11835"/>
  </bookViews>
  <sheets>
    <sheet name="Rekapitulace stavby" sheetId="1" r:id="rId1"/>
    <sheet name="SO 01 - Kanalizace dešťová" sheetId="2" r:id="rId2"/>
    <sheet name="Pokyny pro vyplnění" sheetId="3" r:id="rId3"/>
  </sheets>
  <definedNames>
    <definedName name="_xlnm._FilterDatabase" localSheetId="1" hidden="1">'SO 01 - Kanalizace dešťová'!$C$88:$K$88</definedName>
    <definedName name="_xlnm.Print_Titles" localSheetId="0">'Rekapitulace stavby'!$49:$49</definedName>
    <definedName name="_xlnm.Print_Titles" localSheetId="1">'SO 01 - Kanalizace dešťová'!$88:$88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'SO 01 - Kanalizace dešťová'!$C$4:$J$36,'SO 01 - Kanalizace dešťová'!$C$42:$J$70,'SO 01 - Kanalizace dešťová'!$C$76:$K$382</definedName>
  </definedNames>
  <calcPr calcId="152511"/>
</workbook>
</file>

<file path=xl/calcChain.xml><?xml version="1.0" encoding="utf-8"?>
<calcChain xmlns="http://schemas.openxmlformats.org/spreadsheetml/2006/main">
  <c r="J275" i="2" l="1"/>
  <c r="AY52" i="1" l="1"/>
  <c r="AX52" i="1"/>
  <c r="BI380" i="2"/>
  <c r="BH380" i="2"/>
  <c r="BG380" i="2"/>
  <c r="BF380" i="2"/>
  <c r="T380" i="2"/>
  <c r="T379" i="2" s="1"/>
  <c r="R380" i="2"/>
  <c r="R379" i="2" s="1"/>
  <c r="P380" i="2"/>
  <c r="P379" i="2" s="1"/>
  <c r="BK380" i="2"/>
  <c r="BK379" i="2" s="1"/>
  <c r="J379" i="2" s="1"/>
  <c r="J69" i="2" s="1"/>
  <c r="J380" i="2"/>
  <c r="BE380" i="2" s="1"/>
  <c r="BI376" i="2"/>
  <c r="BH376" i="2"/>
  <c r="BG376" i="2"/>
  <c r="BF376" i="2"/>
  <c r="BE376" i="2"/>
  <c r="T376" i="2"/>
  <c r="R376" i="2"/>
  <c r="P376" i="2"/>
  <c r="BK376" i="2"/>
  <c r="J376" i="2"/>
  <c r="BI373" i="2"/>
  <c r="BH373" i="2"/>
  <c r="BG373" i="2"/>
  <c r="BF373" i="2"/>
  <c r="T373" i="2"/>
  <c r="R373" i="2"/>
  <c r="P373" i="2"/>
  <c r="BK373" i="2"/>
  <c r="J373" i="2"/>
  <c r="BE373" i="2" s="1"/>
  <c r="BI370" i="2"/>
  <c r="BH370" i="2"/>
  <c r="BG370" i="2"/>
  <c r="BF370" i="2"/>
  <c r="T370" i="2"/>
  <c r="R370" i="2"/>
  <c r="P370" i="2"/>
  <c r="BK370" i="2"/>
  <c r="J370" i="2"/>
  <c r="BE370" i="2" s="1"/>
  <c r="BI367" i="2"/>
  <c r="BH367" i="2"/>
  <c r="BG367" i="2"/>
  <c r="BF367" i="2"/>
  <c r="T367" i="2"/>
  <c r="R367" i="2"/>
  <c r="P367" i="2"/>
  <c r="BK367" i="2"/>
  <c r="J367" i="2"/>
  <c r="BE367" i="2" s="1"/>
  <c r="BI363" i="2"/>
  <c r="BH363" i="2"/>
  <c r="BG363" i="2"/>
  <c r="BF363" i="2"/>
  <c r="BE363" i="2"/>
  <c r="T363" i="2"/>
  <c r="R363" i="2"/>
  <c r="P363" i="2"/>
  <c r="BK363" i="2"/>
  <c r="J363" i="2"/>
  <c r="BI359" i="2"/>
  <c r="BH359" i="2"/>
  <c r="BG359" i="2"/>
  <c r="BF359" i="2"/>
  <c r="T359" i="2"/>
  <c r="R359" i="2"/>
  <c r="P359" i="2"/>
  <c r="BK359" i="2"/>
  <c r="J359" i="2"/>
  <c r="BE359" i="2" s="1"/>
  <c r="BI348" i="2"/>
  <c r="BH348" i="2"/>
  <c r="BG348" i="2"/>
  <c r="BF348" i="2"/>
  <c r="BE348" i="2"/>
  <c r="T348" i="2"/>
  <c r="R348" i="2"/>
  <c r="P348" i="2"/>
  <c r="P347" i="2" s="1"/>
  <c r="P346" i="2" s="1"/>
  <c r="BK348" i="2"/>
  <c r="BK347" i="2" s="1"/>
  <c r="J348" i="2"/>
  <c r="BI341" i="2"/>
  <c r="BH341" i="2"/>
  <c r="BG341" i="2"/>
  <c r="BF341" i="2"/>
  <c r="T341" i="2"/>
  <c r="R341" i="2"/>
  <c r="P341" i="2"/>
  <c r="BK341" i="2"/>
  <c r="J341" i="2"/>
  <c r="BE341" i="2" s="1"/>
  <c r="BI336" i="2"/>
  <c r="BH336" i="2"/>
  <c r="BG336" i="2"/>
  <c r="BF336" i="2"/>
  <c r="BE336" i="2"/>
  <c r="T336" i="2"/>
  <c r="R336" i="2"/>
  <c r="P336" i="2"/>
  <c r="BK336" i="2"/>
  <c r="J336" i="2"/>
  <c r="BI331" i="2"/>
  <c r="BH331" i="2"/>
  <c r="BG331" i="2"/>
  <c r="BF331" i="2"/>
  <c r="T331" i="2"/>
  <c r="R331" i="2"/>
  <c r="P331" i="2"/>
  <c r="BK331" i="2"/>
  <c r="J331" i="2"/>
  <c r="BE331" i="2" s="1"/>
  <c r="BI326" i="2"/>
  <c r="BH326" i="2"/>
  <c r="BG326" i="2"/>
  <c r="BF326" i="2"/>
  <c r="BE326" i="2"/>
  <c r="T326" i="2"/>
  <c r="R326" i="2"/>
  <c r="P326" i="2"/>
  <c r="BK326" i="2"/>
  <c r="J326" i="2"/>
  <c r="BI321" i="2"/>
  <c r="BH321" i="2"/>
  <c r="BG321" i="2"/>
  <c r="BF321" i="2"/>
  <c r="T321" i="2"/>
  <c r="R321" i="2"/>
  <c r="P321" i="2"/>
  <c r="BK321" i="2"/>
  <c r="J321" i="2"/>
  <c r="BE321" i="2" s="1"/>
  <c r="BI316" i="2"/>
  <c r="BH316" i="2"/>
  <c r="BG316" i="2"/>
  <c r="BF316" i="2"/>
  <c r="BE316" i="2"/>
  <c r="T316" i="2"/>
  <c r="R316" i="2"/>
  <c r="P316" i="2"/>
  <c r="BK316" i="2"/>
  <c r="J316" i="2"/>
  <c r="BI311" i="2"/>
  <c r="BH311" i="2"/>
  <c r="BG311" i="2"/>
  <c r="BF311" i="2"/>
  <c r="T311" i="2"/>
  <c r="R311" i="2"/>
  <c r="P311" i="2"/>
  <c r="BK311" i="2"/>
  <c r="J311" i="2"/>
  <c r="BE311" i="2" s="1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T309" i="2"/>
  <c r="R309" i="2"/>
  <c r="P309" i="2"/>
  <c r="BK309" i="2"/>
  <c r="J309" i="2"/>
  <c r="BE309" i="2" s="1"/>
  <c r="BI305" i="2"/>
  <c r="BH305" i="2"/>
  <c r="BG305" i="2"/>
  <c r="BF305" i="2"/>
  <c r="BE305" i="2"/>
  <c r="T305" i="2"/>
  <c r="R305" i="2"/>
  <c r="P305" i="2"/>
  <c r="BK305" i="2"/>
  <c r="J305" i="2"/>
  <c r="BI302" i="2"/>
  <c r="BH302" i="2"/>
  <c r="BG302" i="2"/>
  <c r="BF302" i="2"/>
  <c r="T302" i="2"/>
  <c r="R302" i="2"/>
  <c r="P302" i="2"/>
  <c r="BK302" i="2"/>
  <c r="J302" i="2"/>
  <c r="BE302" i="2" s="1"/>
  <c r="BI299" i="2"/>
  <c r="BH299" i="2"/>
  <c r="BG299" i="2"/>
  <c r="BF299" i="2"/>
  <c r="BE299" i="2"/>
  <c r="T299" i="2"/>
  <c r="R299" i="2"/>
  <c r="P299" i="2"/>
  <c r="BK299" i="2"/>
  <c r="J299" i="2"/>
  <c r="BI296" i="2"/>
  <c r="BH296" i="2"/>
  <c r="BG296" i="2"/>
  <c r="BF296" i="2"/>
  <c r="T296" i="2"/>
  <c r="R296" i="2"/>
  <c r="P296" i="2"/>
  <c r="BK296" i="2"/>
  <c r="J296" i="2"/>
  <c r="BE296" i="2" s="1"/>
  <c r="BI292" i="2"/>
  <c r="BH292" i="2"/>
  <c r="BG292" i="2"/>
  <c r="BF292" i="2"/>
  <c r="BE292" i="2"/>
  <c r="T292" i="2"/>
  <c r="R292" i="2"/>
  <c r="P292" i="2"/>
  <c r="BK292" i="2"/>
  <c r="J292" i="2"/>
  <c r="BI288" i="2"/>
  <c r="BH288" i="2"/>
  <c r="BG288" i="2"/>
  <c r="BF288" i="2"/>
  <c r="BE288" i="2"/>
  <c r="T288" i="2"/>
  <c r="R288" i="2"/>
  <c r="P288" i="2"/>
  <c r="BK288" i="2"/>
  <c r="J288" i="2"/>
  <c r="BI283" i="2"/>
  <c r="BH283" i="2"/>
  <c r="BG283" i="2"/>
  <c r="BF283" i="2"/>
  <c r="BE283" i="2"/>
  <c r="T283" i="2"/>
  <c r="R283" i="2"/>
  <c r="P283" i="2"/>
  <c r="P282" i="2" s="1"/>
  <c r="BK283" i="2"/>
  <c r="BK282" i="2" s="1"/>
  <c r="J282" i="2" s="1"/>
  <c r="J64" i="2" s="1"/>
  <c r="J283" i="2"/>
  <c r="BI279" i="2"/>
  <c r="BH279" i="2"/>
  <c r="BG279" i="2"/>
  <c r="BF279" i="2"/>
  <c r="T279" i="2"/>
  <c r="R279" i="2"/>
  <c r="P279" i="2"/>
  <c r="BK279" i="2"/>
  <c r="J279" i="2"/>
  <c r="BE279" i="2" s="1"/>
  <c r="BI275" i="2"/>
  <c r="BH275" i="2"/>
  <c r="BG275" i="2"/>
  <c r="BF275" i="2"/>
  <c r="T275" i="2"/>
  <c r="T274" i="2" s="1"/>
  <c r="R275" i="2"/>
  <c r="R274" i="2" s="1"/>
  <c r="P275" i="2"/>
  <c r="BK275" i="2"/>
  <c r="BK274" i="2" s="1"/>
  <c r="BE275" i="2"/>
  <c r="BI268" i="2"/>
  <c r="BH268" i="2"/>
  <c r="BG268" i="2"/>
  <c r="BF268" i="2"/>
  <c r="T268" i="2"/>
  <c r="T267" i="2" s="1"/>
  <c r="R268" i="2"/>
  <c r="R267" i="2" s="1"/>
  <c r="P268" i="2"/>
  <c r="P267" i="2" s="1"/>
  <c r="BK268" i="2"/>
  <c r="BK267" i="2" s="1"/>
  <c r="J267" i="2" s="1"/>
  <c r="J61" i="2" s="1"/>
  <c r="J268" i="2"/>
  <c r="BE268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T248" i="2"/>
  <c r="R248" i="2"/>
  <c r="P248" i="2"/>
  <c r="BK248" i="2"/>
  <c r="J248" i="2"/>
  <c r="BE248" i="2" s="1"/>
  <c r="BI243" i="2"/>
  <c r="BH243" i="2"/>
  <c r="BG243" i="2"/>
  <c r="BF243" i="2"/>
  <c r="T243" i="2"/>
  <c r="R243" i="2"/>
  <c r="P243" i="2"/>
  <c r="BK243" i="2"/>
  <c r="J243" i="2"/>
  <c r="BE243" i="2" s="1"/>
  <c r="BI236" i="2"/>
  <c r="BH236" i="2"/>
  <c r="BG236" i="2"/>
  <c r="BF236" i="2"/>
  <c r="T236" i="2"/>
  <c r="R236" i="2"/>
  <c r="P236" i="2"/>
  <c r="BK236" i="2"/>
  <c r="J236" i="2"/>
  <c r="BE236" i="2" s="1"/>
  <c r="BI232" i="2"/>
  <c r="BH232" i="2"/>
  <c r="BG232" i="2"/>
  <c r="BF232" i="2"/>
  <c r="T232" i="2"/>
  <c r="R232" i="2"/>
  <c r="R231" i="2" s="1"/>
  <c r="R230" i="2" s="1"/>
  <c r="P232" i="2"/>
  <c r="P231" i="2" s="1"/>
  <c r="BK232" i="2"/>
  <c r="J232" i="2"/>
  <c r="BE232" i="2" s="1"/>
  <c r="BI227" i="2"/>
  <c r="BH227" i="2"/>
  <c r="BG227" i="2"/>
  <c r="BF227" i="2"/>
  <c r="T227" i="2"/>
  <c r="R227" i="2"/>
  <c r="P227" i="2"/>
  <c r="BK227" i="2"/>
  <c r="J227" i="2"/>
  <c r="BE227" i="2" s="1"/>
  <c r="BI224" i="2"/>
  <c r="BH224" i="2"/>
  <c r="BG224" i="2"/>
  <c r="BF224" i="2"/>
  <c r="BE224" i="2"/>
  <c r="T224" i="2"/>
  <c r="R224" i="2"/>
  <c r="P224" i="2"/>
  <c r="BK224" i="2"/>
  <c r="J224" i="2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BE222" i="2"/>
  <c r="T222" i="2"/>
  <c r="R222" i="2"/>
  <c r="P222" i="2"/>
  <c r="BK222" i="2"/>
  <c r="J222" i="2"/>
  <c r="BI215" i="2"/>
  <c r="BH215" i="2"/>
  <c r="BG215" i="2"/>
  <c r="BF215" i="2"/>
  <c r="T215" i="2"/>
  <c r="R215" i="2"/>
  <c r="P215" i="2"/>
  <c r="BK215" i="2"/>
  <c r="J215" i="2"/>
  <c r="BE215" i="2" s="1"/>
  <c r="BI205" i="2"/>
  <c r="BH205" i="2"/>
  <c r="BG205" i="2"/>
  <c r="BF205" i="2"/>
  <c r="BE205" i="2"/>
  <c r="T205" i="2"/>
  <c r="R205" i="2"/>
  <c r="P205" i="2"/>
  <c r="BK205" i="2"/>
  <c r="J205" i="2"/>
  <c r="BI198" i="2"/>
  <c r="BH198" i="2"/>
  <c r="BG198" i="2"/>
  <c r="BF198" i="2"/>
  <c r="T198" i="2"/>
  <c r="R198" i="2"/>
  <c r="P198" i="2"/>
  <c r="BK198" i="2"/>
  <c r="J198" i="2"/>
  <c r="BE198" i="2" s="1"/>
  <c r="BI194" i="2"/>
  <c r="BH194" i="2"/>
  <c r="BG194" i="2"/>
  <c r="BF194" i="2"/>
  <c r="BE194" i="2"/>
  <c r="T194" i="2"/>
  <c r="R194" i="2"/>
  <c r="P194" i="2"/>
  <c r="BK194" i="2"/>
  <c r="J194" i="2"/>
  <c r="BI191" i="2"/>
  <c r="BH191" i="2"/>
  <c r="BG191" i="2"/>
  <c r="BF191" i="2"/>
  <c r="T191" i="2"/>
  <c r="R191" i="2"/>
  <c r="P191" i="2"/>
  <c r="BK191" i="2"/>
  <c r="J191" i="2"/>
  <c r="BE191" i="2" s="1"/>
  <c r="BI185" i="2"/>
  <c r="BH185" i="2"/>
  <c r="BG185" i="2"/>
  <c r="BF185" i="2"/>
  <c r="BE185" i="2"/>
  <c r="T185" i="2"/>
  <c r="R185" i="2"/>
  <c r="P185" i="2"/>
  <c r="BK185" i="2"/>
  <c r="J185" i="2"/>
  <c r="BI182" i="2"/>
  <c r="BH182" i="2"/>
  <c r="BG182" i="2"/>
  <c r="BF182" i="2"/>
  <c r="T182" i="2"/>
  <c r="R182" i="2"/>
  <c r="P182" i="2"/>
  <c r="BK182" i="2"/>
  <c r="J182" i="2"/>
  <c r="BE182" i="2" s="1"/>
  <c r="BI179" i="2"/>
  <c r="BH179" i="2"/>
  <c r="BG179" i="2"/>
  <c r="BF179" i="2"/>
  <c r="BE179" i="2"/>
  <c r="T179" i="2"/>
  <c r="R179" i="2"/>
  <c r="P179" i="2"/>
  <c r="BK179" i="2"/>
  <c r="J179" i="2"/>
  <c r="BI176" i="2"/>
  <c r="BH176" i="2"/>
  <c r="BG176" i="2"/>
  <c r="BF176" i="2"/>
  <c r="T176" i="2"/>
  <c r="R176" i="2"/>
  <c r="P176" i="2"/>
  <c r="BK176" i="2"/>
  <c r="J176" i="2"/>
  <c r="BE176" i="2" s="1"/>
  <c r="BI163" i="2"/>
  <c r="BH163" i="2"/>
  <c r="BG163" i="2"/>
  <c r="BF163" i="2"/>
  <c r="BE163" i="2"/>
  <c r="T163" i="2"/>
  <c r="R163" i="2"/>
  <c r="P163" i="2"/>
  <c r="BK163" i="2"/>
  <c r="J163" i="2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BE153" i="2"/>
  <c r="T153" i="2"/>
  <c r="R153" i="2"/>
  <c r="P153" i="2"/>
  <c r="BK153" i="2"/>
  <c r="J153" i="2"/>
  <c r="BI149" i="2"/>
  <c r="BH149" i="2"/>
  <c r="BG149" i="2"/>
  <c r="BF149" i="2"/>
  <c r="T149" i="2"/>
  <c r="R149" i="2"/>
  <c r="P149" i="2"/>
  <c r="BK149" i="2"/>
  <c r="J149" i="2"/>
  <c r="BE149" i="2" s="1"/>
  <c r="BI145" i="2"/>
  <c r="BH145" i="2"/>
  <c r="BG145" i="2"/>
  <c r="BF145" i="2"/>
  <c r="BE145" i="2"/>
  <c r="T145" i="2"/>
  <c r="R145" i="2"/>
  <c r="P145" i="2"/>
  <c r="BK145" i="2"/>
  <c r="J145" i="2"/>
  <c r="BI141" i="2"/>
  <c r="BH141" i="2"/>
  <c r="BG141" i="2"/>
  <c r="BF141" i="2"/>
  <c r="T141" i="2"/>
  <c r="R141" i="2"/>
  <c r="P141" i="2"/>
  <c r="BK141" i="2"/>
  <c r="J141" i="2"/>
  <c r="BE141" i="2" s="1"/>
  <c r="BI124" i="2"/>
  <c r="BH124" i="2"/>
  <c r="BG124" i="2"/>
  <c r="BF124" i="2"/>
  <c r="BE124" i="2"/>
  <c r="T124" i="2"/>
  <c r="R124" i="2"/>
  <c r="P124" i="2"/>
  <c r="BK124" i="2"/>
  <c r="J124" i="2"/>
  <c r="BI120" i="2"/>
  <c r="BH120" i="2"/>
  <c r="BG120" i="2"/>
  <c r="BF120" i="2"/>
  <c r="T120" i="2"/>
  <c r="R120" i="2"/>
  <c r="P120" i="2"/>
  <c r="BK120" i="2"/>
  <c r="J120" i="2"/>
  <c r="BE120" i="2" s="1"/>
  <c r="BI116" i="2"/>
  <c r="BH116" i="2"/>
  <c r="BG116" i="2"/>
  <c r="BF116" i="2"/>
  <c r="BE116" i="2"/>
  <c r="T116" i="2"/>
  <c r="R116" i="2"/>
  <c r="P116" i="2"/>
  <c r="BK116" i="2"/>
  <c r="J116" i="2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BE110" i="2"/>
  <c r="T110" i="2"/>
  <c r="R110" i="2"/>
  <c r="P110" i="2"/>
  <c r="BK110" i="2"/>
  <c r="J110" i="2"/>
  <c r="BI104" i="2"/>
  <c r="BH104" i="2"/>
  <c r="BG104" i="2"/>
  <c r="BF104" i="2"/>
  <c r="T104" i="2"/>
  <c r="R104" i="2"/>
  <c r="P104" i="2"/>
  <c r="BK104" i="2"/>
  <c r="J104" i="2"/>
  <c r="BE104" i="2" s="1"/>
  <c r="BI98" i="2"/>
  <c r="BH98" i="2"/>
  <c r="BG98" i="2"/>
  <c r="BF98" i="2"/>
  <c r="BE98" i="2"/>
  <c r="T98" i="2"/>
  <c r="R98" i="2"/>
  <c r="P98" i="2"/>
  <c r="BK98" i="2"/>
  <c r="J98" i="2"/>
  <c r="BI92" i="2"/>
  <c r="BH92" i="2"/>
  <c r="F33" i="2" s="1"/>
  <c r="BC52" i="1" s="1"/>
  <c r="BC51" i="1" s="1"/>
  <c r="BG92" i="2"/>
  <c r="BF92" i="2"/>
  <c r="T92" i="2"/>
  <c r="T91" i="2" s="1"/>
  <c r="R92" i="2"/>
  <c r="P92" i="2"/>
  <c r="BK92" i="2"/>
  <c r="BK91" i="2" s="1"/>
  <c r="J92" i="2"/>
  <c r="BE92" i="2" s="1"/>
  <c r="J85" i="2"/>
  <c r="F83" i="2"/>
  <c r="E81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83" i="2" s="1"/>
  <c r="E7" i="2"/>
  <c r="E45" i="2" s="1"/>
  <c r="AS51" i="1"/>
  <c r="L47" i="1"/>
  <c r="AM46" i="1"/>
  <c r="L46" i="1"/>
  <c r="AM44" i="1"/>
  <c r="L44" i="1"/>
  <c r="L42" i="1"/>
  <c r="L41" i="1"/>
  <c r="BK369" i="2" l="1"/>
  <c r="P369" i="2"/>
  <c r="P368" i="2" s="1"/>
  <c r="P230" i="2"/>
  <c r="J30" i="2"/>
  <c r="AV52" i="1" s="1"/>
  <c r="F34" i="2"/>
  <c r="BD52" i="1" s="1"/>
  <c r="BD51" i="1" s="1"/>
  <c r="W30" i="1" s="1"/>
  <c r="J49" i="2"/>
  <c r="F85" i="2"/>
  <c r="P91" i="2"/>
  <c r="P90" i="2" s="1"/>
  <c r="P89" i="2" s="1"/>
  <c r="AU52" i="1" s="1"/>
  <c r="AU51" i="1" s="1"/>
  <c r="J31" i="2"/>
  <c r="AW52" i="1" s="1"/>
  <c r="T231" i="2"/>
  <c r="T230" i="2" s="1"/>
  <c r="R282" i="2"/>
  <c r="R273" i="2" s="1"/>
  <c r="R347" i="2"/>
  <c r="R346" i="2" s="1"/>
  <c r="R369" i="2"/>
  <c r="R368" i="2" s="1"/>
  <c r="R91" i="2"/>
  <c r="F32" i="2"/>
  <c r="BB52" i="1" s="1"/>
  <c r="BB51" i="1" s="1"/>
  <c r="W28" i="1" s="1"/>
  <c r="BK231" i="2"/>
  <c r="BK230" i="2" s="1"/>
  <c r="J230" i="2" s="1"/>
  <c r="J59" i="2" s="1"/>
  <c r="P274" i="2"/>
  <c r="P273" i="2" s="1"/>
  <c r="T282" i="2"/>
  <c r="T273" i="2" s="1"/>
  <c r="T90" i="2" s="1"/>
  <c r="T347" i="2"/>
  <c r="T346" i="2" s="1"/>
  <c r="T369" i="2"/>
  <c r="T368" i="2" s="1"/>
  <c r="W29" i="1"/>
  <c r="AY51" i="1"/>
  <c r="J274" i="2"/>
  <c r="J63" i="2" s="1"/>
  <c r="BK273" i="2"/>
  <c r="J273" i="2" s="1"/>
  <c r="J62" i="2" s="1"/>
  <c r="J347" i="2"/>
  <c r="J66" i="2" s="1"/>
  <c r="BK346" i="2"/>
  <c r="J346" i="2" s="1"/>
  <c r="J65" i="2" s="1"/>
  <c r="J369" i="2"/>
  <c r="J68" i="2" s="1"/>
  <c r="BK368" i="2"/>
  <c r="J368" i="2" s="1"/>
  <c r="J67" i="2" s="1"/>
  <c r="J91" i="2"/>
  <c r="J58" i="2" s="1"/>
  <c r="J231" i="2"/>
  <c r="J60" i="2" s="1"/>
  <c r="F30" i="2"/>
  <c r="AZ52" i="1" s="1"/>
  <c r="AZ51" i="1" s="1"/>
  <c r="F31" i="2"/>
  <c r="BA52" i="1" s="1"/>
  <c r="BA51" i="1" s="1"/>
  <c r="E79" i="2"/>
  <c r="F86" i="2"/>
  <c r="AX51" i="1" l="1"/>
  <c r="T89" i="2"/>
  <c r="R90" i="2"/>
  <c r="R89" i="2" s="1"/>
  <c r="AT52" i="1"/>
  <c r="W27" i="1"/>
  <c r="AW51" i="1"/>
  <c r="AK27" i="1" s="1"/>
  <c r="BK90" i="2"/>
  <c r="W26" i="1"/>
  <c r="AV51" i="1"/>
  <c r="AT51" i="1" l="1"/>
  <c r="AK26" i="1"/>
  <c r="J90" i="2"/>
  <c r="J57" i="2" s="1"/>
  <c r="BK89" i="2"/>
  <c r="J89" i="2" s="1"/>
  <c r="J27" i="2" l="1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<sst xmlns="http://schemas.openxmlformats.org/spreadsheetml/2006/main" count="3602" uniqueCount="714">
  <si>
    <t>Export VZ</t>
  </si>
  <si>
    <t>List obsahuje:</t>
  </si>
  <si>
    <t>3.0</t>
  </si>
  <si>
    <t/>
  </si>
  <si>
    <t>False</t>
  </si>
  <si>
    <t>{a6a9b265-ca9f-4f3e-9f2d-ccb9934bd919}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</si>
  <si>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</si>
  <si>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</si>
  <si>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</si>
  <si>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</si>
  <si>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</si>
  <si>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</si>
  <si>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</si>
  <si>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</si>
  <si>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</si>
  <si>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</si>
  <si>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</si>
  <si>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Propojení kanalizace Branná</t>
  </si>
  <si>
    <t>0,1</t>
  </si>
  <si>
    <t>KSO:</t>
  </si>
  <si>
    <t>CC-CZ:</t>
  </si>
  <si>
    <t>1</t>
  </si>
  <si>
    <t>Místo:</t>
  </si>
  <si>
    <t>Branná</t>
  </si>
  <si>
    <t>Datum:</t>
  </si>
  <si>
    <t>04.10.2016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</si>
  <si>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</si>
  <si>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</si>
  <si>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</si>
  <si>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</si>
  <si>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</si>
  <si>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</si>
  <si>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</si>
  <si>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</si>
  <si>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</si>
  <si>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65968263</t>
  </si>
  <si>
    <t>Ing. Jana Máchová</t>
  </si>
  <si>
    <t>CZ 7053091243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</si>
  <si>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</si>
  <si>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</si>
  <si>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</si>
  <si>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</si>
  <si>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</si>
  <si>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</si>
  <si>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</si>
  <si>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</si>
  <si>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</si>
  <si>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</si>
  <si>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</si>
  <si>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</si>
  <si>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</si>
  <si>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</si>
  <si>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</si>
  <si>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</si>
  <si>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</si>
  <si>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</si>
  <si>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</si>
  <si>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</si>
  <si>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</si>
  <si>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</si>
  <si>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</si>
  <si>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</si>
  <si>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</si>
  <si>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</si>
  <si>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</si>
  <si>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</si>
  <si>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</si>
  <si>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</si>
  <si>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</si>
  <si>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</si>
  <si>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</si>
  <si>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</si>
  <si>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</si>
  <si>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</si>
  <si>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</si>
  <si>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</si>
  <si>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</si>
  <si>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</si>
  <si>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</si>
  <si>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</si>
  <si>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Kanalizace dešťová</t>
  </si>
  <si>
    <t>STA</t>
  </si>
  <si>
    <t>{0b8ac56b-4212-4cbb-9ef3-ff7a3480aa3e}</t>
  </si>
  <si>
    <t>2</t>
  </si>
  <si>
    <t>Zpět na list:</t>
  </si>
  <si>
    <t>KRYCÍ LIST SOUPISU</t>
  </si>
  <si>
    <t>Objekt:</t>
  </si>
  <si>
    <t>SO 01 - Kanalizace dešťová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</si>
  <si>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</si>
  <si>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</si>
  <si>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</si>
  <si>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</si>
  <si>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</si>
  <si>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</si>
  <si>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</si>
  <si>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</si>
  <si>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  45 - Podkladní a vedlejší konstrukce kromě vozovek a železničního svršku</t>
  </si>
  <si>
    <t xml:space="preserve">      46 - Zpevněné plochy kromě vozovek a železničních svršků</t>
  </si>
  <si>
    <t xml:space="preserve">    8 - Trubní vedení</t>
  </si>
  <si>
    <t xml:space="preserve">      87 - Potrubí z trub plastických a skleněných</t>
  </si>
  <si>
    <t xml:space="preserve">      89 - Trubní vedení - ostatní konstrukce</t>
  </si>
  <si>
    <t xml:space="preserve">    9 - Ostatní konstrukce a práce-bourání</t>
  </si>
  <si>
    <t xml:space="preserve">      99 - Přesuny hmot a sutí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</si>
  <si>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</si>
  <si>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</si>
  <si>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</si>
  <si>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</si>
  <si>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</si>
  <si>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</si>
  <si>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</si>
  <si>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</si>
  <si>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</si>
  <si>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</si>
  <si>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</si>
  <si>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</si>
  <si>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</si>
  <si>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</si>
  <si>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</si>
  <si>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</si>
  <si>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</si>
  <si>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</si>
  <si>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</si>
  <si>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</si>
  <si>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</si>
  <si>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</si>
  <si>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111251111</t>
  </si>
  <si>
    <t>Drcení ořezaných větví strojně - (štěpkování) o průměru větví do 100 mm s odvozem do 20 km</t>
  </si>
  <si>
    <t>m3</t>
  </si>
  <si>
    <t>CS ÚRS 2016 02</t>
  </si>
  <si>
    <t>4</t>
  </si>
  <si>
    <t>-1568383795</t>
  </si>
  <si>
    <t>PSC</t>
  </si>
  <si>
    <t xml:space="preserve">Poznámka k souboru cen:_x000D_
1. V cenách jsou započteny i náklady na naložení na dopravní prostředek, odvoz dřevní drtě do 20 km a se složením. 2. V cenách nejsou započteny náklady na uložení drti na skládku. 3. Měří se objem nadrcené hmoty. </t>
  </si>
  <si>
    <t>VV</t>
  </si>
  <si>
    <t>"dub" 3,14*0,165*0,165*2,5*2</t>
  </si>
  <si>
    <t>"vrba" 3,14*0,165*0,165*2,5*2</t>
  </si>
  <si>
    <t>"bříza" 3,14*0,19*0,19*2,5*2</t>
  </si>
  <si>
    <t>Součet</t>
  </si>
  <si>
    <t>112101101</t>
  </si>
  <si>
    <t>Kácení stromů s odřezáním kmene a s odvětvením listnatých, průměru kmene přes 100 do 300 mm</t>
  </si>
  <si>
    <t>kus</t>
  </si>
  <si>
    <t>-1274980286</t>
  </si>
  <si>
    <t xml:space="preserve">Poznámka k souboru cen:_x000D_
1. Ceny lze použít i pro odstranění stromů ze sesuté zeminy, vývratů a polomů. 2. V ceně jsou započteny i náklady na případné nutné odklizení kmene a větví odděleně na vzdálenost do 50 m nebo s naložením na dopravní prostředek. 3. Průměr kmene se měří v místě řezu. 4. Ceny nelze užít v případě, kdy je nutné odstraňování stromu po částech; tyto práce lze oceňovat příslušnými cenami katalogu 823-1 Plochy a úprava území. 5. Počet stromů při kácení souvislého lesního porostu lze určit podle tabulky uvedené v příloze č. 2. 6. Práce jsou prováděné technikou volného kácení. O volné kácení se jedná v případě, kdy se kácí strom s volným kruhovým prostorem o poloměru minimálně 1,5 násobku výšky káceného stromu ve všech směrech. </t>
  </si>
  <si>
    <t>"dub" 1</t>
  </si>
  <si>
    <t>"vrba" 1</t>
  </si>
  <si>
    <t>"bříza" 1</t>
  </si>
  <si>
    <t>3</t>
  </si>
  <si>
    <t>112201101</t>
  </si>
  <si>
    <t>Odstranění pařezů s jejich vykopáním, vytrháním nebo odstřelením, s přesekáním kořenů průměru přes 100 do 300 mm</t>
  </si>
  <si>
    <t>1955001189</t>
  </si>
  <si>
    <t xml:space="preserve">Poznámka k souboru cen:_x000D_
1. Ceny lze použít i pro odstranění pařezů ze sesuté zeminy, vývratů a polomů. 2. V ceně jsou započteny i náklady na případné nutné odklizení pařezů na hromady na vzdálenost do 50 m nebo naložení na dopravní prostředek. 3. Mají-li se odstraňovat pařezy z pokáceného souvislého lesního porostu, lze počet pařezů stanovit s přihlédnutím k tabulce v příloze č. 1. 4. Zásyp jam po pařezech se oceňuje cenami souboru cen 174 20-12 této části katalogu. 5. Průměr pařezu se měří v místě řezu kmene na základě dvojího na sebe kolmého měření a následného zprůměrování naměřených hodnot. </t>
  </si>
  <si>
    <t>115101201</t>
  </si>
  <si>
    <t>Čerpání vody na dopravní výšku do 10 m s uvažovaným průměrným přítokem do 500 l/min</t>
  </si>
  <si>
    <t>hod</t>
  </si>
  <si>
    <t>-1539131625</t>
  </si>
  <si>
    <t>"odhad 3 dny" 3*8</t>
  </si>
  <si>
    <t>5</t>
  </si>
  <si>
    <t>115101301</t>
  </si>
  <si>
    <t>Pohotovost záložní čerpací soupravy pro dopravní výšku do 10 m s uvažovaným průměrným přítokem do 500 l/min</t>
  </si>
  <si>
    <t>den</t>
  </si>
  <si>
    <t>-655670232</t>
  </si>
  <si>
    <t>"3 dny" 3</t>
  </si>
  <si>
    <t>6</t>
  </si>
  <si>
    <t>124203101</t>
  </si>
  <si>
    <t>Vykopávky pro koryta vodotečí s přehozením výkopku na vzdálenost do 3 m nebo s naložením na dopravní prostředek v hornině tř. 3 do 1 000 m3</t>
  </si>
  <si>
    <t>1782936627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</si>
  <si>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 2. Ceny nelze použít pro: a) vykopávky koryt vodotečí, které jsou dle projektu pod úrovní pracovní hladiny vody; tyto zemní práce se oceňují cenami souboru cen 127 . 0-11 Vykopávky pod vodou strojně části A 01 tohoto katalogu, b) vykopávky koryt vodotečí v prostorách s rozepřeným nebo vzepřeným pažením; tyto zemní práce se oceňují cenami souboru cen 131 . 0-12 Hloubení zapažených jam a zářezů části A 01 tohoto katalogu, štětová stěna vzepřená nebo rozepřená, se z hlediska ocenění považuje za vzepřené nebo rozepřené pažení; c) vykopávky pod obrysem výkopu pro koryta vodotečí (pro opěrné zdi, patky, soustřeďovací stavby apod.); tyto zemní práce se oceňují podle své povahy cenami souboru cen 131 . 0-11 Hloubení nezapažených jam, 131 . 0-12 Hloubení zapažených jam, 132 . 0-11 Hloubení rýh do 600 mm, 132 . 0-12 Hloubení rýh do 2000 mm, 132 . 0-14 Hloubená vykopávka pod základy ručně 133 . 0- . 0 Hloubení zapažených i nezapažených šachet části A01 tohoto katalogu, d) hloubení zatrubněných nebo zastropených koryt vodotečí; tyto práce se oceňují cenami souboru cen 123 . 0-21 Vykopávky zářezů se šikmými stěnami pro podzemní vedení části A 02 3. V cenách jsou započteny náklady na svislé přemístění výkopku do 4 m. Svislé přemístění z hloubky přes 4 m se oceňuje podle projektu (rampy, přehození apod.). 4. Předepisuje-li projekt rozprostřít výkopek získaný vykopávkou pro koryta vodotečí, oceňuje se toto rozprostření cenou 171 20-1101 Uložení sypaniny do nezhutněných násypů a vodorovné přemístění výkopku cenami souboru cen 162 .0-31 Vodorovné přemístění výkopku z rýh podzemních stěn části A 01 tohoto katalogu. 5. Pro volbu ceny je rozhodující součet vykopávek pro koryta vodotečí, oceňovaných cenami tohoto souboru cen, zatrubněných koryt vodotečí, oceňovaných podle pozn. č. 2 odst. d) i zapažených vykopávek oceňovaných podle pozn. č. 2 odst. b) tohoto souboru cen. </t>
  </si>
  <si>
    <t>"svahy a dno příkopu pro dlažbu" 3,0*(1,41*2+0,5)*0,35</t>
  </si>
  <si>
    <t>7</t>
  </si>
  <si>
    <t>124203109</t>
  </si>
  <si>
    <t>Příplatek k vykopávkám pro koryta vodotečí v hornině tř. 3 za lepivost</t>
  </si>
  <si>
    <t>358136835</t>
  </si>
  <si>
    <t>"lepivost 50%" 3,486*0,5</t>
  </si>
  <si>
    <t>8</t>
  </si>
  <si>
    <t>132201202</t>
  </si>
  <si>
    <t>Hloubení zapažených i nezapažených rýh šířky přes 600 do 2 000 mm s urovnáním dna do předepsaného profilu a spádu v hornině tř. 3 přes 100 do 1 000 m3</t>
  </si>
  <si>
    <t>1551337256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</si>
  <si>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 2. Hloubení rýh při lesnicko-technických melioracích se oceňuje: a) ve stržích cenami platnými pro objem výkopu do 100 m3, i když skutečný objem výkopu je větší, 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 3. Náklady na svislé přemístění výkopku nad 1 m hloubky se určí dle ustanovení článku č. 3161 všeobecných podmínek katalogu. 4. Předepisuje-li projekt hloubit rýhy 5 až 7 bez použití trhavin, oceňuje se toto hloubení: a) v suchu nebo mokru cenami 138 40-1201, 138 50-1201 a 138 60-1201 Dolamování hloubených vykopávek, b) v tekoucí vodě při jakékoliv její rychlosti individuálně. 5. Ceny nelze použít pro hloubení rýh a hloubky přes 16 m. Tyto práce se oceňují individuálně. </t>
  </si>
  <si>
    <t>"Řad A"</t>
  </si>
  <si>
    <t>"km 0,000 - 0,00284" (0+2,02)*0,5*1,5*2,84</t>
  </si>
  <si>
    <t>"km 0,00284 -0,00420" (2,02+2,18)*0,5*1,5*(4,20-2,84)</t>
  </si>
  <si>
    <t>"km 0,00420 - 0,01090 - podvrt"0</t>
  </si>
  <si>
    <t>"km 0,01090 - 0,01690" (2,31+2,25)*0,5*1,5*(16,90-10,90)</t>
  </si>
  <si>
    <t>"km 0,01690 - 0,02195" (2,25+1,98)*0,5*1,5*(21,95-16,90)</t>
  </si>
  <si>
    <t>"km 0,02195 - 0,02374" (1,98+2,29)*0,5*1,5*(23,74-21,95)</t>
  </si>
  <si>
    <t>"km 0,02374 - 0,03223" (2,29+2,12)*0,5*1,5*(32,23-23,74)</t>
  </si>
  <si>
    <t>"km 0,03223 - 0,04995" (2,12+2,39)*0,5*1,5*(49,95-32,23)</t>
  </si>
  <si>
    <t>"km 0,04998 - 0,06247" (2,39+2,68)*0,5*1,5*(62,47-49,95)</t>
  </si>
  <si>
    <t>"rozšíření pro šachty" 2,5*0,5*2*(2,30+2,24+2,68)</t>
  </si>
  <si>
    <t>"rozšíření pro podvrt" 2,5*0,5*2*2,02+1,0*0,5*2*2,31</t>
  </si>
  <si>
    <t>Mezisoučet</t>
  </si>
  <si>
    <t>"odpočet podílu hor.tř.4" -211,896*0,5</t>
  </si>
  <si>
    <t>9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</si>
  <si>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</si>
  <si>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</si>
  <si>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-1513777389</t>
  </si>
  <si>
    <t>"lepivost 50%" 105,948*0,5</t>
  </si>
  <si>
    <t>132301202</t>
  </si>
  <si>
    <t>Hloubení zapažených i nezapažených rýh šířky přes 600 do 2 000 mm s urovnáním dna do předepsaného profilu a spádu v hornině tř. 4 přes 100 do 1 000 m3</t>
  </si>
  <si>
    <t>1139415951</t>
  </si>
  <si>
    <t>"podíl hor.tř 4" 105,948</t>
  </si>
  <si>
    <t>11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</si>
  <si>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</si>
  <si>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</si>
  <si>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1471281297</t>
  </si>
  <si>
    <t>12</t>
  </si>
  <si>
    <t>141721123</t>
  </si>
  <si>
    <t>Řízený zemní protlak hloubky do 6 m vnějšího průměru do 750 mm v hornině tř 1 až 4</t>
  </si>
  <si>
    <t>m</t>
  </si>
  <si>
    <t>291403604</t>
  </si>
  <si>
    <t>"protlak km 0,00420-0,01090"6,7</t>
  </si>
  <si>
    <t>13</t>
  </si>
  <si>
    <t>151101101</t>
  </si>
  <si>
    <t>Zřízení pažení a rozepření stěn rýh pro podzemní vedení pro všechny šířky rýhy příložné pro jakoukoliv mezerovitost, hloubky do 2 m</t>
  </si>
  <si>
    <t>m2</t>
  </si>
  <si>
    <t>291038170</t>
  </si>
  <si>
    <t>"km 0,000 - 0,00284" (0+2,02)*0,5*2*2,84</t>
  </si>
  <si>
    <t>"km 0,00284 -0,00420" (2,02+2,18)*0,5*1,5*(4,20-2,84)*0</t>
  </si>
  <si>
    <t>"km 0,01090 - 0,06247" 0</t>
  </si>
  <si>
    <t>14</t>
  </si>
  <si>
    <t>151101102</t>
  </si>
  <si>
    <t>Zřízení pažení a rozepření stěn rýh pro podzemní vedení pro všechny šířky rýhy příložné pro jakoukoliv mezerovitost, hloubky do 4 m</t>
  </si>
  <si>
    <t>-504633671</t>
  </si>
  <si>
    <t xml:space="preserve">Poznámka k souboru cen:_x000D_
1. Ceny jsou určeny pro roubení a rozepření stěn i jiných výkopů se svislými stěnami, pokud jsou tyto výkopy pro podzemní vedení rozměru do 1 250 mm. 2. Plocha mezer mezi pažinami příložného pažení se od plochy příložného pažení neodečítá; nezapažené plochy u pažení zátažného nebo hnaného se od plochy pažení odečítají. 3. Předepisuje-li projekt: a) ponechat pažení ve výkopu, oceňuje se toto pažení cenami souboru cen 151 . 0-19 Pažení stěn s ponecháním a rozepření stěn cenami souboru cen 151 . 0-13 Zřízení rozepření zapažených stěn výkopů, b) vzepření stěn, oceňuje se toto odstranění pažení stěn výkopu cenami souboru cen 151 . 0-12 Pažení stěn a vzepření stěn cenami souboru cen 151 . 0-14 odstranění vzepření stěn, c) kotvení stěn, oceňuje se toto Odstranění pažení stěn cenami souboru cen 151 . 0-12 Pažení stěn a kotvení stěn příslušnými cenami katalogu 800-2 Zvláštní zakládání objektů. </t>
  </si>
  <si>
    <t>"km 0,000 - 0,00284" (0+2,02)*0,5*1,5*2,84*0</t>
  </si>
  <si>
    <t>"km 0,00284 -0,00420" (2,02+2,18)*0,5*2*(4,20-2,84)</t>
  </si>
  <si>
    <t>"km 0,01090 - 0,01690" (2,31+2,25)*0,5*2*(16,90-10,90)</t>
  </si>
  <si>
    <t>"km 0,01690 - 0,02195" (2,25+1,98)*0,5*2*(21,95-16,90)</t>
  </si>
  <si>
    <t>"km 0,02195 - 0,02374" (1,98+2,29)*0,5*2*(23,74-21,95)</t>
  </si>
  <si>
    <t>"km 0,02374 - 0,03223" (2,29+2,12)*0,5*2*(32,23-23,74)</t>
  </si>
  <si>
    <t>"km 0,03223 - 0,04995" (2,12+2,39)*0,5*2*(49,95-32,23)</t>
  </si>
  <si>
    <t>"km 0,04998 - 0,06247" (2,39+2,68)*0,5*2*(62,47-49,95)</t>
  </si>
  <si>
    <t>151101111</t>
  </si>
  <si>
    <t>Odstranění pažení a rozepření stěn rýh pro podzemní vedení s uložením materiálu na vzdálenost do 3 m od kraje výkopu příložné, hloubky do 2 m</t>
  </si>
  <si>
    <t>211329369</t>
  </si>
  <si>
    <t>"viz pol zřízení" 5,737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</si>
  <si>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</si>
  <si>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</si>
  <si>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</si>
  <si>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1787003098</t>
  </si>
  <si>
    <t>"viz pol zřízení" 242,911</t>
  </si>
  <si>
    <t>17</t>
  </si>
  <si>
    <t>161101101</t>
  </si>
  <si>
    <t>Svislé přemístění výkopku z horniny tř. 1 až 4 hl výkopu do 2,5 m</t>
  </si>
  <si>
    <t>-132545124</t>
  </si>
  <si>
    <t>"hloubení rýh" 211,896*0,5</t>
  </si>
  <si>
    <t>18</t>
  </si>
  <si>
    <t>162701105</t>
  </si>
  <si>
    <t>Vodorovné přemístění do 10000 m výkopku/sypaniny z horniny tř. 1 až 4</t>
  </si>
  <si>
    <t>-964868267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</si>
  <si>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</si>
  <si>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"vykopávky koryt" 3,486</t>
  </si>
  <si>
    <t>"hloubení rýh" 211,896</t>
  </si>
  <si>
    <t>"zásyp" -127,991</t>
  </si>
  <si>
    <t>19</t>
  </si>
  <si>
    <t>171201201</t>
  </si>
  <si>
    <t>Uložení sypaniny na skládky</t>
  </si>
  <si>
    <t>-721569332</t>
  </si>
  <si>
    <t>"odvoz" 87,391</t>
  </si>
  <si>
    <t>20</t>
  </si>
  <si>
    <t>171201211</t>
  </si>
  <si>
    <t>Uložení sypaniny poplatek za uložení sypaniny na skládce (skládkovné)</t>
  </si>
  <si>
    <t>t</t>
  </si>
  <si>
    <t>-706478191</t>
  </si>
  <si>
    <t xml:space="preserve">Poznámka k souboru cen:_x000D_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6. Cenu -1211 lze po dohodě upravit podle místních podmínek. </t>
  </si>
  <si>
    <t>"odvoz" 87,311*1,67</t>
  </si>
  <si>
    <t>174101101</t>
  </si>
  <si>
    <t>Zásyp jam, šachet rýh nebo kolem objektů sypaninou se zhutněním</t>
  </si>
  <si>
    <t>1571908272</t>
  </si>
  <si>
    <t>"výkop  rýh" 211,896</t>
  </si>
  <si>
    <t>"šp lože" -8,366</t>
  </si>
  <si>
    <t>"obsyp" -55,979</t>
  </si>
  <si>
    <t>"potrubí" -(0,557+0,367+10,121)</t>
  </si>
  <si>
    <t>"šachty" -3,14*0,62*0,62*(2,30+2,24+2,68)</t>
  </si>
  <si>
    <t>22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</si>
  <si>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</si>
  <si>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</si>
  <si>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-1696844616</t>
  </si>
  <si>
    <t>"km 0,000 - 0,00284" 0,8*1,5*2,84</t>
  </si>
  <si>
    <t>"potrubí" -3,14*0,25*0,25*2,84</t>
  </si>
  <si>
    <t>"km 0,00284 -0,00420" 0,8*1,5*(4,20-2,84)</t>
  </si>
  <si>
    <t>"potrubí" -3,14*0,25*0,25*(4,20-2,84)</t>
  </si>
  <si>
    <t>"km 0,01090 - 0,06247" 0,8*1,5*(62,47-10,90)</t>
  </si>
  <si>
    <t>"potrubí" -3,14*0,25*0,25*(62,47-10,90)</t>
  </si>
  <si>
    <t>23</t>
  </si>
  <si>
    <t>181951102</t>
  </si>
  <si>
    <t>Úprava pláně vyrovnáním výškových rozdílů v hornině tř. 1 až 4 se zhutněním</t>
  </si>
  <si>
    <t>1913580100</t>
  </si>
  <si>
    <t>"km 0,000 - 0,00284" 1,5*2,84</t>
  </si>
  <si>
    <t>"km 0,00284 -0,00420" 1,5*(4,20-2,84)</t>
  </si>
  <si>
    <t>"km 0,01090 - 0,06247"1,5*(62,47-10,90)</t>
  </si>
  <si>
    <t>24</t>
  </si>
  <si>
    <t>R0100101</t>
  </si>
  <si>
    <t>Přesazení jasanu ztepilého (2 letá výsadba)</t>
  </si>
  <si>
    <t>kpl</t>
  </si>
  <si>
    <t>1749353934</t>
  </si>
  <si>
    <t>25</t>
  </si>
  <si>
    <t>R0100102</t>
  </si>
  <si>
    <t>Náhradní výsadba dubu letního - 2 ks</t>
  </si>
  <si>
    <t>-1018289306</t>
  </si>
  <si>
    <t>26</t>
  </si>
  <si>
    <t>M</t>
  </si>
  <si>
    <t>140332640</t>
  </si>
  <si>
    <t>trubka ocelová bezešvá hladká ČSN 41 1375.1 D 720 tl 10 mm pro protlak vč.potřebného  řezání a povrchových úprav.</t>
  </si>
  <si>
    <t>208319330</t>
  </si>
  <si>
    <t>27</t>
  </si>
  <si>
    <t>583373310</t>
  </si>
  <si>
    <t>štěrkopísek frakce 0-22</t>
  </si>
  <si>
    <t>-1036981138</t>
  </si>
  <si>
    <t>"obsyp" 55,979*2,15</t>
  </si>
  <si>
    <t>Vodorovné konstrukce</t>
  </si>
  <si>
    <t>45</t>
  </si>
  <si>
    <t>Podkladní a vedlejší konstrukce kromě vozovek a železničního svršku</t>
  </si>
  <si>
    <t>28</t>
  </si>
  <si>
    <t>451311511</t>
  </si>
  <si>
    <t>Podklad z prostého betonu vodostavebného pod dlažbu V4 – B 20, ve vrstvě tl. do 100 mm</t>
  </si>
  <si>
    <t>-22256625</t>
  </si>
  <si>
    <t xml:space="preserve">"výustní objekt" </t>
  </si>
  <si>
    <t>29</t>
  </si>
  <si>
    <t>451572111</t>
  </si>
  <si>
    <t>Lože pod potrubí, stoky a drobné objekty v otevřeném výkopu z kameniva drobného těženého 0 až 4 mm</t>
  </si>
  <si>
    <t>970580956</t>
  </si>
  <si>
    <t>"km 0,000 - 0,00284" 0,1*1,5*2,84</t>
  </si>
  <si>
    <t>"km 0,00284 -0,00420" 0,1*1,5*(4,20-2,84)</t>
  </si>
  <si>
    <t>"km 0,01090 - 0,06247" 0,1*1,5*(62,47-10,90)</t>
  </si>
  <si>
    <t>30</t>
  </si>
  <si>
    <t>452112111</t>
  </si>
  <si>
    <t>Osazení betonových dílců prstenců nebo rámů pod poklopy a mříže, výšky do 100 mm</t>
  </si>
  <si>
    <t>-1575447647</t>
  </si>
  <si>
    <t>"v. 6 cm" 1</t>
  </si>
  <si>
    <t>"v. 8 cm" 1</t>
  </si>
  <si>
    <t>"v. 10 cm" 1</t>
  </si>
  <si>
    <t>31</t>
  </si>
  <si>
    <t>452112121</t>
  </si>
  <si>
    <t>Osazení betonových dílců prstenců nebo rámů pod poklopy a mříže, výšky přes 100 do 200 mm</t>
  </si>
  <si>
    <t>-1872405241</t>
  </si>
  <si>
    <t>"v 12 cm" 1</t>
  </si>
  <si>
    <t>32</t>
  </si>
  <si>
    <t>452311131</t>
  </si>
  <si>
    <t>Podkladní a zajišťovací konstrukce z betonu prostého v otevřeném výkopu desky pod potrubí, stoky a drobné objekty z betonu tř. C 12/15</t>
  </si>
  <si>
    <t>-513328441</t>
  </si>
  <si>
    <t xml:space="preserve">Poznámka k souboru cen:_x000D_
1. Ceny -1121 až -1181 a -1192 lze použít i pro ochrannou vrstvu pod železobetonové konstrukce. 2. Ceny -2121 až -2181 a -2192 jsou určeny pro jakékoliv úkosy sedel. </t>
  </si>
  <si>
    <t>"Podkladní deska pod šachty Š1,2,3" 1,3*1,3*0,1*3</t>
  </si>
  <si>
    <t>33</t>
  </si>
  <si>
    <t>592241750</t>
  </si>
  <si>
    <t>Prefabrikáty pro vstupní šachty a drenážní šachtice (betonové a železobetonové) šachty pro odpadní kanály a potrubí uložená v zemi prstenec vyrovnávací TBW-Q 625/60/120     62,5 x 6 x 12</t>
  </si>
  <si>
    <t>128</t>
  </si>
  <si>
    <t>-2080653428</t>
  </si>
  <si>
    <t>"v. 6 cm" 1*1,01</t>
  </si>
  <si>
    <t>34</t>
  </si>
  <si>
    <t>592241760</t>
  </si>
  <si>
    <t>Prefabrikáty pro vstupní šachty a drenážní šachtice (betonové a železobetonové) šachty pro odpadní kanály a potrubí uložená v zemi prstenec vyrovnávací TBW-Q 625/80/120     62,5 x 8 x 12</t>
  </si>
  <si>
    <t>-674088762</t>
  </si>
  <si>
    <t>"v. 8 cm" 1*1,01</t>
  </si>
  <si>
    <t>35</t>
  </si>
  <si>
    <t>592241770</t>
  </si>
  <si>
    <t>Prefabrikáty pro vstupní šachty a drenážní šachtice (betonové a železobetonové) šachty pro odpadní kanály a potrubí uložená v zemi prstenec vyrovnávací TBW-Q 625/80/120     62,5 x 10 x 12</t>
  </si>
  <si>
    <t>-1425021465</t>
  </si>
  <si>
    <t>"v. 10 cm" 1*1,01</t>
  </si>
  <si>
    <t>36</t>
  </si>
  <si>
    <t>592241780</t>
  </si>
  <si>
    <t>Prefabrikáty pro vstupní šachty a drenážní šachtice (betonové a železobetonové) šachty pro odpadní kanály a potrubí uložená v zemi prstenec vyrovnávací TBW-Q 625/120/120 62,5x12x12 cm</t>
  </si>
  <si>
    <t>1610685047</t>
  </si>
  <si>
    <t>"v 12 cm" 1*1,01</t>
  </si>
  <si>
    <t>46</t>
  </si>
  <si>
    <t>Zpevněné plochy kromě vozovek a železničních svršků</t>
  </si>
  <si>
    <t>37</t>
  </si>
  <si>
    <t>465513227</t>
  </si>
  <si>
    <t xml:space="preserve">Dlažba z lomového kamene na cementovou maltu s vyspárováním tl 250 mm </t>
  </si>
  <si>
    <t>-1682322160</t>
  </si>
  <si>
    <t xml:space="preserve">Poznámka k souboru cen:_x000D_
1. Ceny neplatí pro: a) dlažby o sklonu přes 1:1; tyto se oceňují příslušnými cenami souboru cen 326 21-1 . Zdivo nadzákladové z lomového kamene upraveného. 2. V cenách nejsou započteny náklady na: a) podkladní betonové lože; toto se oceňuje cenami souboru cen 451 31-51 Podkladní a výplňové vrstvy z betonu prostého, b) lože z kameniva; toto se oceňuje cenami souboru cen 451 . . - . . Lože z kameniva. 3. Plocha se stanoví v m2 rozvinuté lícní plochy dlažby. </t>
  </si>
  <si>
    <t>Trubní vedení</t>
  </si>
  <si>
    <t>87</t>
  </si>
  <si>
    <t>Potrubí z trub plastických a skleněných</t>
  </si>
  <si>
    <t>38</t>
  </si>
  <si>
    <t>871420320</t>
  </si>
  <si>
    <t>Montáž kanalizačního potrubí z plastů z polypropylenu PP hladkého plnostěnného SN 12 DN 500</t>
  </si>
  <si>
    <t>980283127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</si>
  <si>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</si>
  <si>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"řad A" 62,47</t>
  </si>
  <si>
    <t>39</t>
  </si>
  <si>
    <t>286171550</t>
  </si>
  <si>
    <t>trubka kanalizační PP SN 12, dl.6m, DN 500</t>
  </si>
  <si>
    <t>-607596972</t>
  </si>
  <si>
    <t>"řad A  62,47 m" 11</t>
  </si>
  <si>
    <t>89</t>
  </si>
  <si>
    <t>Trubní vedení - ostatní konstrukce</t>
  </si>
  <si>
    <t>40</t>
  </si>
  <si>
    <t>894118001</t>
  </si>
  <si>
    <t>Příplatek ZKD 0,60 m výšky vstupu na potrubí</t>
  </si>
  <si>
    <t>-1165723382</t>
  </si>
  <si>
    <t>"Š1" 2</t>
  </si>
  <si>
    <t>"Š2" 2</t>
  </si>
  <si>
    <t>"Š3" 2</t>
  </si>
  <si>
    <t>41</t>
  </si>
  <si>
    <t>894411141</t>
  </si>
  <si>
    <t>Zřízení šachet kanalizačních z betonových dílců výšky vstupu do 1,50 m s obložením dna betonem tř. C 25/30, na potrubí DN 500</t>
  </si>
  <si>
    <t>247927474</t>
  </si>
  <si>
    <t xml:space="preserve">Poznámka k souboru cen:_x000D_
1. Příplatek k ceně šachet z betonových dílců za každých dalších i započatých 0,60 m výšky vstupu se oceňuje cenou 894 11-8001 této části katalogu. 2. V cenách jsou započteny i náklady na: a) podkladní desku z betonu prostého. b) zhotovení monolitického dna 3. V cenách nejsou započteny náklady na: a) litinové poklopy; osazení litinových poklopů se oceňuje cenami souboru cen 899 10- . 1 Osazení poklopů litinových a ocelových včetně rámů části A 01 tohoto katalogu; dodání poklopů se oceňuje ve specifikaci, b) dodání betonových dílců (vyrovnávací prstenec, přechodová skruž, přechodová deska, skruže, šachtové a skružová těsnění); tyto se oceňují ve specifikaci. </t>
  </si>
  <si>
    <t>"šachty Š1,2,3" 3</t>
  </si>
  <si>
    <t>42</t>
  </si>
  <si>
    <t>899233125</t>
  </si>
  <si>
    <t>Zkoušky kanalizačního potrubí. Zkouška vodotěsnosti, průtočnosti a geometrické přesnosti kanalizačního potrubí DN 500 mm</t>
  </si>
  <si>
    <t>-1717761954</t>
  </si>
  <si>
    <t>P</t>
  </si>
  <si>
    <t>Poznámka k položce:
Zkouška vodotěsnosti dle čl. 4.4.1.5 , kontrola průtočnosti a geometrické přesnosti dle čl. 7.1.5.9.10, podle příslušných ČSN 73 67 16, ČSN 73 02 12 a ČS 73 04 22.</t>
  </si>
  <si>
    <t>43</t>
  </si>
  <si>
    <t>899311114</t>
  </si>
  <si>
    <t>Osazení poklopů s rámem hmotnosti nad 150 kg</t>
  </si>
  <si>
    <t>662133570</t>
  </si>
  <si>
    <t>44</t>
  </si>
  <si>
    <t>899722113</t>
  </si>
  <si>
    <t>Krytí potrubí z plastů výstražnou fólií z PVC šířky 34cm</t>
  </si>
  <si>
    <t>-625389296</t>
  </si>
  <si>
    <t>899911156</t>
  </si>
  <si>
    <t>Kluzné objímky (pojízdná sedla) pro zasunutí potrubí do chráničky výšky 90 mm vnějšího průměru potrubí do 730 mm</t>
  </si>
  <si>
    <t>-1650293434</t>
  </si>
  <si>
    <t>"vystrojení podvrtu odhad" 7</t>
  </si>
  <si>
    <t>899913168</t>
  </si>
  <si>
    <t>Koncové uzavírací manžety chrániček DN potrubí x DN chráničky DN 500 x 700</t>
  </si>
  <si>
    <t>-454535429</t>
  </si>
  <si>
    <t xml:space="preserve">Poznámka k souboru cen:_x000D_
1. V cenách jsou započteny i náklady na nerezové upínací pásky daných průměrů. </t>
  </si>
  <si>
    <t>"vystrojení podvrtu " 2</t>
  </si>
  <si>
    <t>47</t>
  </si>
  <si>
    <t>R0108901</t>
  </si>
  <si>
    <t>Napojení stávajícího potrubí bet DN 500 do nové Š3 vč. obetonování.</t>
  </si>
  <si>
    <t>64</t>
  </si>
  <si>
    <t>-720443088</t>
  </si>
  <si>
    <t>48</t>
  </si>
  <si>
    <t>R0108902</t>
  </si>
  <si>
    <t>Seříznutí plastového potrubí DN 500 v šikmém svahu výustního objektu</t>
  </si>
  <si>
    <t>922859881</t>
  </si>
  <si>
    <t>49</t>
  </si>
  <si>
    <t>286172570</t>
  </si>
  <si>
    <t>vložka šachtová sklolaminátová SN8 nebo SN12 DN 500 vč. těsnícího kroužku</t>
  </si>
  <si>
    <t>-122875128</t>
  </si>
  <si>
    <t>"Š3" 1</t>
  </si>
  <si>
    <t>50</t>
  </si>
  <si>
    <t>592243060</t>
  </si>
  <si>
    <t>skruž betonová šachetní D100x50x12 cm</t>
  </si>
  <si>
    <t>-1641962011</t>
  </si>
  <si>
    <t>"Š1" 1*1,01</t>
  </si>
  <si>
    <t>"Š2" 1*1,01</t>
  </si>
  <si>
    <t>"Š3" 0</t>
  </si>
  <si>
    <t>51</t>
  </si>
  <si>
    <t>592243070</t>
  </si>
  <si>
    <t>skruž betonová šachetní D100x100x12 cm</t>
  </si>
  <si>
    <t>46486045</t>
  </si>
  <si>
    <t>"Š1" 0</t>
  </si>
  <si>
    <t>"Š2" 0</t>
  </si>
  <si>
    <t>"Š3" 1*1,01</t>
  </si>
  <si>
    <t>52</t>
  </si>
  <si>
    <t>592243120</t>
  </si>
  <si>
    <t>konus šachetní betonový kapsové plastové stupadlo 100x62,5x58 cm</t>
  </si>
  <si>
    <t>2026944469</t>
  </si>
  <si>
    <t>53</t>
  </si>
  <si>
    <t>592243480</t>
  </si>
  <si>
    <t>těsnění elastomerové pro spojení šachetních dílů DN 1000</t>
  </si>
  <si>
    <t>1117503645</t>
  </si>
  <si>
    <t>54</t>
  </si>
  <si>
    <t>592246610</t>
  </si>
  <si>
    <t>poklop šachtový betonová výplň+ litina 785(610)x160 mm, s odvětráním</t>
  </si>
  <si>
    <t>-590398620</t>
  </si>
  <si>
    <t>"Š1" 1</t>
  </si>
  <si>
    <t>"Š2" 1</t>
  </si>
  <si>
    <t>55</t>
  </si>
  <si>
    <t>M0108901</t>
  </si>
  <si>
    <t>dno šachetní kanalizační  TBZ-Q1 100/775 KOM tl. 25 cm</t>
  </si>
  <si>
    <t>-588678098</t>
  </si>
  <si>
    <t>Ostatní konstrukce a práce-bourání</t>
  </si>
  <si>
    <t>99</t>
  </si>
  <si>
    <t>Přesuny hmot a sutí</t>
  </si>
  <si>
    <t>56</t>
  </si>
  <si>
    <t>997013811</t>
  </si>
  <si>
    <t>Poplatek za uložení stavebního odpadu na skládce (skládkovné) dřevěného</t>
  </si>
  <si>
    <t>1278090498</t>
  </si>
  <si>
    <t xml:space="preserve">Poznámka k souboru cen:_x000D_
1. Ceny uvedené v souboru lze po dohodě upravit podle místních podmínek.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</si>
  <si>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"kmeny stromů"</t>
  </si>
  <si>
    <t>"dub" 3,14*0,165*0,165*2,5*0,85</t>
  </si>
  <si>
    <t>"vrba" 3,14*0,165*0,165*2,5*0,85</t>
  </si>
  <si>
    <t>"bříza" 3,14*0,19*0,19*2,5*0,85</t>
  </si>
  <si>
    <t>"pařezy"</t>
  </si>
  <si>
    <t>3*0,5*0,5*0,5*0,85*0,85</t>
  </si>
  <si>
    <t>57</t>
  </si>
  <si>
    <t>997221561</t>
  </si>
  <si>
    <t>Vodorovná doprava suti bez naložení, ale se složením a s hrubým urovnáním z kusových materiálů, na vzdálenost do 1 km</t>
  </si>
  <si>
    <t>-305157297</t>
  </si>
  <si>
    <t xml:space="preserve">Poznámka k souboru cen:_x000D_
1. Ceny nelze použít pro vodorovnou dopravu suti po železnici, po vodě nebo neobvyklými dopravními prostředky. 2. Je-li na dopravní dráze pro vodorovnou dopravu suti překážka, pro kterou je nutno suť překládat z jednoho dopravního prostředku na druhý, oceňuje se tato doprava v každém úseku samostatně. 3. Ceny 997 22-155 jsou určeny pro sypký materiál, např. kamenivo a hmoty kamenitého charakteru stmelené vápnem, cementem nebo živicí. 4. Ceny 997 22-156 jsou určeny pro drobný kusový materiál (dlažební kostky, lomový kámen). </t>
  </si>
  <si>
    <t>"kmeny a pařezy" 0,876</t>
  </si>
  <si>
    <t>58</t>
  </si>
  <si>
    <t>997221569</t>
  </si>
  <si>
    <t>Vodorovná doprava suti bez naložení, ale se složením a s hrubým urovnáním Příplatek k ceně za každý další i započatý 1 km přes 1 km</t>
  </si>
  <si>
    <t>-385047837</t>
  </si>
  <si>
    <t>"skládka do 20 km" 0,876*19</t>
  </si>
  <si>
    <t>59</t>
  </si>
  <si>
    <t>998276101</t>
  </si>
  <si>
    <t>Přesun hmot pro trubní vedení z trub z plastických hmot otevřený výkop</t>
  </si>
  <si>
    <t>-1336169885</t>
  </si>
  <si>
    <t>VRN</t>
  </si>
  <si>
    <t>Vedlejší rozpočtové náklady</t>
  </si>
  <si>
    <t>VRN1</t>
  </si>
  <si>
    <t>Průzkumné, geodetické a projektové práce</t>
  </si>
  <si>
    <t>60</t>
  </si>
  <si>
    <t>012103001</t>
  </si>
  <si>
    <t>Průzkumné, geodetické a projektové práce geodetické práce Geodetické práce před výstavbou - vytýčení stavby vč. přípojek.</t>
  </si>
  <si>
    <t>Kč</t>
  </si>
  <si>
    <t>1024</t>
  </si>
  <si>
    <t>-109673832</t>
  </si>
  <si>
    <t>61</t>
  </si>
  <si>
    <t>012303001</t>
  </si>
  <si>
    <t>Průzkumné, geodetické a projektové práce geodetické práce Geodetické práce po výstavbě - zaměření skutečného provedení stavby</t>
  </si>
  <si>
    <t>-959965237</t>
  </si>
  <si>
    <t>62</t>
  </si>
  <si>
    <t>013254000</t>
  </si>
  <si>
    <t>Průzkumné, geodetické a projektové práce projektové práce dokumentace stavby (výkresová a textová) skutečného provedení stavby</t>
  </si>
  <si>
    <t>-909574909</t>
  </si>
  <si>
    <t>VRN3</t>
  </si>
  <si>
    <t>Zařízení staveniště</t>
  </si>
  <si>
    <t>63</t>
  </si>
  <si>
    <t>030001000</t>
  </si>
  <si>
    <t>Náklady na zařízení staveniště</t>
  </si>
  <si>
    <t>-552652766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</si>
  <si>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</si>
  <si>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</si>
  <si>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</si>
  <si>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</si>
  <si>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</si>
  <si>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</si>
  <si>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</si>
  <si>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</si>
  <si>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</si>
  <si>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</si>
  <si>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</si>
  <si>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</si>
  <si>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</si>
  <si>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</si>
  <si>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</si>
  <si>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</si>
  <si>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</si>
  <si>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</si>
  <si>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</si>
  <si>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</si>
  <si>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</si>
  <si>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</si>
  <si>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</si>
  <si>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</si>
  <si>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</si>
  <si>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</si>
  <si>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</si>
  <si>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</si>
  <si>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</si>
  <si>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</si>
  <si>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</si>
  <si>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</si>
  <si>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</si>
  <si>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</si>
  <si>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</si>
  <si>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</si>
  <si>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</si>
  <si>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</si>
  <si>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</si>
  <si>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</si>
  <si>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</si>
  <si>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</si>
  <si>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</si>
  <si>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</si>
  <si>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</si>
  <si>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</si>
  <si>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</si>
  <si>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</si>
  <si>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</si>
  <si>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</si>
  <si>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</si>
  <si>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</si>
  <si>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</si>
  <si>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</si>
  <si>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</si>
  <si>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</si>
  <si>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</si>
  <si>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</si>
  <si>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</si>
  <si>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</si>
  <si>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</si>
  <si>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</si>
  <si>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</si>
  <si>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</si>
  <si>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</si>
  <si>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</si>
  <si>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</si>
  <si>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</si>
  <si>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</si>
  <si>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</si>
  <si>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</si>
  <si>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</si>
  <si>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</si>
  <si>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</si>
  <si>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</si>
  <si>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</si>
  <si>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</si>
  <si>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</si>
  <si>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</si>
  <si>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</si>
  <si>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</si>
  <si>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</si>
  <si>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</si>
  <si>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</si>
  <si>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</si>
  <si>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</si>
  <si>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</si>
  <si>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</si>
  <si>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</si>
  <si>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</si>
  <si>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</si>
  <si>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</si>
  <si>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</si>
  <si>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</si>
  <si>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</si>
  <si>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</si>
  <si>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</si>
  <si>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</si>
  <si>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</si>
  <si>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</si>
  <si>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</si>
  <si>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</si>
  <si>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</si>
  <si>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</si>
  <si>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</si>
  <si>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</si>
  <si>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</si>
  <si>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</si>
  <si>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</si>
  <si>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</si>
  <si>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</si>
  <si>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</si>
  <si>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</si>
  <si>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</si>
  <si>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</si>
  <si>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</si>
  <si>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</si>
  <si>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</si>
  <si>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</si>
  <si>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</si>
  <si>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</si>
  <si>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</si>
  <si>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</si>
  <si>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</si>
  <si>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</si>
  <si>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</si>
  <si>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</si>
  <si>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</si>
  <si>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</si>
  <si>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</si>
  <si>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</si>
  <si>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</si>
  <si>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</si>
  <si>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</si>
  <si>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</si>
  <si>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</si>
  <si>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</si>
  <si>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</si>
  <si>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</si>
  <si>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</si>
  <si>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</si>
  <si>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</si>
  <si>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</si>
  <si>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</si>
  <si>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</si>
  <si>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</si>
  <si>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</si>
  <si>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</si>
  <si>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</si>
  <si>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</si>
  <si>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</si>
  <si>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</si>
  <si>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</si>
  <si>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</si>
  <si>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</si>
  <si>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</si>
  <si>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</si>
  <si>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</si>
  <si>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</si>
  <si>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</si>
  <si>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</si>
  <si>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</si>
  <si>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</si>
  <si>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</si>
  <si>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</si>
  <si>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</si>
  <si>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</si>
  <si>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</si>
  <si>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</si>
  <si>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</si>
  <si>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</si>
  <si>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</si>
  <si>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</si>
  <si>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</si>
  <si>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</si>
  <si>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</si>
  <si>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</si>
  <si>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</si>
  <si>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</si>
  <si>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</si>
  <si>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</si>
  <si>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</si>
  <si>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</si>
  <si>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</si>
  <si>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</si>
  <si>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</si>
  <si>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</si>
  <si>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</si>
  <si>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</si>
  <si>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</si>
  <si>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"svahy a dno příkopu pro dlažbu"18,9</t>
  </si>
  <si>
    <t>"svahy a dno příkopu dlažba z LK " 18,9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</si>
</sst>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41" fillId="0" borderId="0" applyAlignment="0">
      <alignment vertical="top" wrapText="1"/>
      <protection locked="0"/>
    </xf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2" xfId="0" applyNumberFormat="1" applyFont="1" applyBorder="1" applyAlignment="1">
      <alignment vertical="center"/>
    </xf>
    <xf numFmtId="4" fontId="26" fillId="0" borderId="23" xfId="0" applyNumberFormat="1" applyFont="1" applyBorder="1" applyAlignment="1">
      <alignment vertical="center"/>
    </xf>
    <xf numFmtId="166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5" xfId="0" applyNumberFormat="1" applyFont="1" applyBorder="1" applyAlignment="1"/>
    <xf numFmtId="166" fontId="29" fillId="0" borderId="16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4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5" fillId="4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36" fillId="2" borderId="0" xfId="1" applyFill="1"/>
    <xf numFmtId="0" fontId="37" fillId="0" borderId="0" xfId="1" applyFont="1" applyAlignment="1">
      <alignment horizontal="center" vertical="center"/>
    </xf>
    <xf numFmtId="0" fontId="38" fillId="2" borderId="0" xfId="0" applyFont="1" applyFill="1" applyAlignment="1">
      <alignment horizontal="left" vertical="center"/>
    </xf>
    <xf numFmtId="0" fontId="39" fillId="2" borderId="0" xfId="0" applyFont="1" applyFill="1" applyAlignment="1">
      <alignment vertical="center"/>
    </xf>
    <xf numFmtId="0" fontId="4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39" fillId="2" borderId="0" xfId="0" applyFont="1" applyFill="1" applyAlignment="1" applyProtection="1">
      <alignment vertical="center"/>
      <protection locked="0"/>
    </xf>
    <xf numFmtId="0" fontId="41" fillId="0" borderId="0" xfId="2" applyAlignment="1">
      <alignment vertical="top"/>
      <protection locked="0"/>
    </xf>
    <xf numFmtId="0" fontId="42" fillId="0" borderId="28" xfId="2" applyFont="1" applyBorder="1" applyAlignment="1">
      <alignment vertical="center" wrapText="1"/>
      <protection locked="0"/>
    </xf>
    <xf numFmtId="0" fontId="42" fillId="0" borderId="29" xfId="2" applyFont="1" applyBorder="1" applyAlignment="1">
      <alignment vertical="center" wrapText="1"/>
      <protection locked="0"/>
    </xf>
    <xf numFmtId="0" fontId="42" fillId="0" borderId="30" xfId="2" applyFont="1" applyBorder="1" applyAlignment="1">
      <alignment vertical="center" wrapText="1"/>
      <protection locked="0"/>
    </xf>
    <xf numFmtId="0" fontId="42" fillId="0" borderId="31" xfId="2" applyFont="1" applyBorder="1" applyAlignment="1">
      <alignment horizontal="center" vertical="center" wrapText="1"/>
      <protection locked="0"/>
    </xf>
    <xf numFmtId="0" fontId="42" fillId="0" borderId="32" xfId="2" applyFont="1" applyBorder="1" applyAlignment="1">
      <alignment horizontal="center" vertical="center" wrapText="1"/>
      <protection locked="0"/>
    </xf>
    <xf numFmtId="0" fontId="41" fillId="0" borderId="0" xfId="2" applyAlignment="1">
      <alignment horizontal="center" vertical="center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32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49" fontId="45" fillId="0" borderId="0" xfId="2" applyNumberFormat="1" applyFont="1" applyBorder="1" applyAlignment="1">
      <alignment vertical="center" wrapText="1"/>
      <protection locked="0"/>
    </xf>
    <xf numFmtId="0" fontId="42" fillId="0" borderId="34" xfId="2" applyFont="1" applyBorder="1" applyAlignment="1">
      <alignment vertical="center" wrapText="1"/>
      <protection locked="0"/>
    </xf>
    <xf numFmtId="0" fontId="48" fillId="0" borderId="33" xfId="2" applyFont="1" applyBorder="1" applyAlignment="1">
      <alignment vertical="center" wrapText="1"/>
      <protection locked="0"/>
    </xf>
    <xf numFmtId="0" fontId="42" fillId="0" borderId="35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top"/>
      <protection locked="0"/>
    </xf>
    <xf numFmtId="0" fontId="42" fillId="0" borderId="0" xfId="2" applyFont="1" applyAlignment="1">
      <alignment vertical="top"/>
      <protection locked="0"/>
    </xf>
    <xf numFmtId="0" fontId="42" fillId="0" borderId="28" xfId="2" applyFont="1" applyBorder="1" applyAlignment="1">
      <alignment horizontal="left" vertical="center"/>
      <protection locked="0"/>
    </xf>
    <xf numFmtId="0" fontId="42" fillId="0" borderId="29" xfId="2" applyFont="1" applyBorder="1" applyAlignment="1">
      <alignment horizontal="left" vertical="center"/>
      <protection locked="0"/>
    </xf>
    <xf numFmtId="0" fontId="42" fillId="0" borderId="30" xfId="2" applyFont="1" applyBorder="1" applyAlignment="1">
      <alignment horizontal="left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9" fillId="0" borderId="0" xfId="2" applyFont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center" vertical="center"/>
      <protection locked="0"/>
    </xf>
    <xf numFmtId="0" fontId="49" fillId="0" borderId="33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5" fillId="0" borderId="0" xfId="2" applyFont="1" applyBorder="1" applyAlignment="1">
      <alignment horizontal="center" vertical="center"/>
      <protection locked="0"/>
    </xf>
    <xf numFmtId="0" fontId="45" fillId="0" borderId="31" xfId="2" applyFont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left" vertical="center"/>
      <protection locked="0"/>
    </xf>
    <xf numFmtId="0" fontId="45" fillId="0" borderId="0" xfId="2" applyFont="1" applyFill="1" applyBorder="1" applyAlignment="1">
      <alignment horizontal="center" vertical="center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9" fillId="0" borderId="0" xfId="2" applyFont="1" applyBorder="1" applyAlignment="1">
      <alignment horizontal="left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center" vertical="center" wrapText="1"/>
      <protection locked="0"/>
    </xf>
    <xf numFmtId="0" fontId="42" fillId="0" borderId="28" xfId="2" applyFont="1" applyBorder="1" applyAlignment="1">
      <alignment horizontal="left" vertical="center" wrapText="1"/>
      <protection locked="0"/>
    </xf>
    <xf numFmtId="0" fontId="42" fillId="0" borderId="29" xfId="2" applyFont="1" applyBorder="1" applyAlignment="1">
      <alignment horizontal="left" vertical="center" wrapText="1"/>
      <protection locked="0"/>
    </xf>
    <xf numFmtId="0" fontId="42" fillId="0" borderId="3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9" fillId="0" borderId="31" xfId="2" applyFont="1" applyBorder="1" applyAlignment="1">
      <alignment horizontal="left" vertical="center" wrapText="1"/>
      <protection locked="0"/>
    </xf>
    <xf numFmtId="0" fontId="49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/>
      <protection locked="0"/>
    </xf>
    <xf numFmtId="0" fontId="45" fillId="0" borderId="34" xfId="2" applyFont="1" applyBorder="1" applyAlignment="1">
      <alignment horizontal="left" vertical="center" wrapText="1"/>
      <protection locked="0"/>
    </xf>
    <xf numFmtId="0" fontId="45" fillId="0" borderId="33" xfId="2" applyFont="1" applyBorder="1" applyAlignment="1">
      <alignment horizontal="left" vertical="center" wrapText="1"/>
      <protection locked="0"/>
    </xf>
    <xf numFmtId="0" fontId="45" fillId="0" borderId="35" xfId="2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left" vertical="top"/>
      <protection locked="0"/>
    </xf>
    <xf numFmtId="0" fontId="45" fillId="0" borderId="0" xfId="2" applyFont="1" applyBorder="1" applyAlignment="1">
      <alignment horizontal="center" vertical="top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45" fillId="0" borderId="35" xfId="2" applyFont="1" applyBorder="1" applyAlignment="1">
      <alignment horizontal="left" vertical="center"/>
      <protection locked="0"/>
    </xf>
    <xf numFmtId="0" fontId="49" fillId="0" borderId="0" xfId="2" applyFont="1" applyAlignment="1">
      <alignment vertical="center"/>
      <protection locked="0"/>
    </xf>
    <xf numFmtId="0" fontId="44" fillId="0" borderId="0" xfId="2" applyFont="1" applyBorder="1" applyAlignment="1">
      <alignment vertical="center"/>
      <protection locked="0"/>
    </xf>
    <xf numFmtId="0" fontId="49" fillId="0" borderId="33" xfId="2" applyFont="1" applyBorder="1" applyAlignment="1">
      <alignment vertical="center"/>
      <protection locked="0"/>
    </xf>
    <xf numFmtId="0" fontId="44" fillId="0" borderId="33" xfId="2" applyFont="1" applyBorder="1" applyAlignment="1">
      <alignment vertical="center"/>
      <protection locked="0"/>
    </xf>
    <xf numFmtId="0" fontId="41" fillId="0" borderId="0" xfId="2" applyBorder="1" applyAlignment="1">
      <alignment vertical="top"/>
      <protection locked="0"/>
    </xf>
    <xf numFmtId="49" fontId="45" fillId="0" borderId="0" xfId="2" applyNumberFormat="1" applyFont="1" applyBorder="1" applyAlignment="1">
      <alignment horizontal="left" vertical="center"/>
      <protection locked="0"/>
    </xf>
    <xf numFmtId="0" fontId="41" fillId="0" borderId="33" xfId="2" applyBorder="1" applyAlignment="1">
      <alignment vertical="top"/>
      <protection locked="0"/>
    </xf>
    <xf numFmtId="0" fontId="44" fillId="0" borderId="33" xfId="2" applyFont="1" applyBorder="1" applyAlignment="1">
      <alignment horizontal="left"/>
      <protection locked="0"/>
    </xf>
    <xf numFmtId="0" fontId="49" fillId="0" borderId="33" xfId="2" applyFont="1" applyBorder="1" applyAlignment="1">
      <protection locked="0"/>
    </xf>
    <xf numFmtId="0" fontId="42" fillId="0" borderId="31" xfId="2" applyFont="1" applyBorder="1" applyAlignment="1">
      <alignment vertical="top"/>
      <protection locked="0"/>
    </xf>
    <xf numFmtId="0" fontId="42" fillId="0" borderId="32" xfId="2" applyFont="1" applyBorder="1" applyAlignment="1">
      <alignment vertical="top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34" xfId="2" applyFont="1" applyBorder="1" applyAlignment="1">
      <alignment vertical="top"/>
      <protection locked="0"/>
    </xf>
    <xf numFmtId="0" fontId="42" fillId="0" borderId="33" xfId="2" applyFont="1" applyBorder="1" applyAlignment="1">
      <alignment vertical="top"/>
      <protection locked="0"/>
    </xf>
    <xf numFmtId="0" fontId="42" fillId="0" borderId="35" xfId="2" applyFont="1" applyBorder="1" applyAlignment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5" borderId="9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40" fillId="2" borderId="0" xfId="1" applyFont="1" applyFill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45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44" fillId="0" borderId="33" xfId="2" applyFont="1" applyBorder="1" applyAlignment="1">
      <alignment horizontal="left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49" fontId="45" fillId="0" borderId="0" xfId="2" applyNumberFormat="1" applyFont="1" applyBorder="1" applyAlignment="1">
      <alignment horizontal="left" vertical="center" wrapText="1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48C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D93F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A9" sqref="A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33" t="s">
        <v>0</v>
      </c>
      <c r="B1" s="234"/>
      <c r="C1" s="234"/>
      <c r="D1" s="235" t="s">
        <v>1</v>
      </c>
      <c r="E1" s="234"/>
      <c r="F1" s="234"/>
      <c r="G1" s="234"/>
      <c r="H1" s="234"/>
      <c r="I1" s="234"/>
      <c r="J1" s="234"/>
      <c r="K1" s="236" t="s">
        <v>522</v>
      </c>
      <c r="L1" s="236"/>
      <c r="M1" s="236"/>
      <c r="N1" s="236"/>
      <c r="O1" s="236"/>
      <c r="P1" s="236"/>
      <c r="Q1" s="236"/>
      <c r="R1" s="236"/>
      <c r="S1" s="236"/>
      <c r="T1" s="234"/>
      <c r="U1" s="234"/>
      <c r="V1" s="234"/>
      <c r="W1" s="236" t="s">
        <v>523</v>
      </c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28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 x14ac:dyDescent="0.3">
      <c r="AR2" s="336" t="s">
        <v>6</v>
      </c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8" t="s">
        <v>7</v>
      </c>
      <c r="BT2" s="18" t="s">
        <v>8</v>
      </c>
    </row>
    <row r="3" spans="1:74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7</v>
      </c>
      <c r="BT3" s="18" t="s">
        <v>9</v>
      </c>
    </row>
    <row r="4" spans="1:74" ht="36.950000000000003" customHeight="1" x14ac:dyDescent="0.3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11</v>
      </c>
      <c r="BE4" s="27" t="s">
        <v>12</v>
      </c>
      <c r="BS4" s="18" t="s">
        <v>13</v>
      </c>
    </row>
    <row r="5" spans="1:74" ht="14.45" customHeight="1" x14ac:dyDescent="0.3">
      <c r="B5" s="22"/>
      <c r="C5" s="23"/>
      <c r="D5" s="28" t="s">
        <v>14</v>
      </c>
      <c r="E5" s="23"/>
      <c r="F5" s="23"/>
      <c r="G5" s="23"/>
      <c r="H5" s="23"/>
      <c r="I5" s="23"/>
      <c r="J5" s="23"/>
      <c r="K5" s="345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23"/>
      <c r="AQ5" s="25"/>
      <c r="BE5" s="343" t="s">
        <v>15</v>
      </c>
      <c r="BS5" s="18" t="s">
        <v>7</v>
      </c>
    </row>
    <row r="6" spans="1:74" ht="36.950000000000003" customHeight="1" x14ac:dyDescent="0.3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47" t="s">
        <v>17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23"/>
      <c r="AQ6" s="25"/>
      <c r="BE6" s="337"/>
      <c r="BS6" s="18" t="s">
        <v>18</v>
      </c>
    </row>
    <row r="7" spans="1:74" ht="14.45" customHeight="1" x14ac:dyDescent="0.3">
      <c r="B7" s="22"/>
      <c r="C7" s="23"/>
      <c r="D7" s="31" t="s">
        <v>19</v>
      </c>
      <c r="E7" s="23"/>
      <c r="F7" s="23"/>
      <c r="G7" s="23"/>
      <c r="H7" s="23"/>
      <c r="I7" s="23"/>
      <c r="J7" s="23"/>
      <c r="K7" s="29" t="s">
        <v>3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20</v>
      </c>
      <c r="AL7" s="23"/>
      <c r="AM7" s="23"/>
      <c r="AN7" s="29" t="s">
        <v>3</v>
      </c>
      <c r="AO7" s="23"/>
      <c r="AP7" s="23"/>
      <c r="AQ7" s="25"/>
      <c r="BE7" s="337"/>
      <c r="BS7" s="18" t="s">
        <v>21</v>
      </c>
    </row>
    <row r="8" spans="1:74" ht="14.45" customHeight="1" x14ac:dyDescent="0.3">
      <c r="B8" s="22"/>
      <c r="C8" s="23"/>
      <c r="D8" s="31" t="s">
        <v>22</v>
      </c>
      <c r="E8" s="23"/>
      <c r="F8" s="23"/>
      <c r="G8" s="23"/>
      <c r="H8" s="23"/>
      <c r="I8" s="23"/>
      <c r="J8" s="23"/>
      <c r="K8" s="29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24</v>
      </c>
      <c r="AL8" s="23"/>
      <c r="AM8" s="23"/>
      <c r="AN8" s="32" t="s">
        <v>25</v>
      </c>
      <c r="AO8" s="23"/>
      <c r="AP8" s="23"/>
      <c r="AQ8" s="25"/>
      <c r="BE8" s="337"/>
      <c r="BS8" s="18" t="s">
        <v>26</v>
      </c>
    </row>
    <row r="9" spans="1:74" ht="14.45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337"/>
      <c r="BS9" s="18" t="s">
        <v>27</v>
      </c>
    </row>
    <row r="10" spans="1:74" ht="14.45" customHeight="1" x14ac:dyDescent="0.3">
      <c r="B10" s="22"/>
      <c r="C10" s="23"/>
      <c r="D10" s="31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29</v>
      </c>
      <c r="AL10" s="23"/>
      <c r="AM10" s="23"/>
      <c r="AN10" s="29" t="s">
        <v>3</v>
      </c>
      <c r="AO10" s="23"/>
      <c r="AP10" s="23"/>
      <c r="AQ10" s="25"/>
      <c r="BE10" s="337"/>
      <c r="BS10" s="18" t="s">
        <v>18</v>
      </c>
    </row>
    <row r="11" spans="1:74" ht="18.399999999999999" customHeight="1" x14ac:dyDescent="0.3">
      <c r="B11" s="22"/>
      <c r="C11" s="23"/>
      <c r="D11" s="23"/>
      <c r="E11" s="29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31</v>
      </c>
      <c r="AL11" s="23"/>
      <c r="AM11" s="23"/>
      <c r="AN11" s="29" t="s">
        <v>3</v>
      </c>
      <c r="AO11" s="23"/>
      <c r="AP11" s="23"/>
      <c r="AQ11" s="25"/>
      <c r="BE11" s="337"/>
      <c r="BS11" s="18" t="s">
        <v>18</v>
      </c>
    </row>
    <row r="12" spans="1:74" ht="6.95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37"/>
      <c r="BS12" s="18" t="s">
        <v>18</v>
      </c>
    </row>
    <row r="13" spans="1:74" ht="14.45" customHeight="1" x14ac:dyDescent="0.3">
      <c r="B13" s="22"/>
      <c r="C13" s="23"/>
      <c r="D13" s="31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29</v>
      </c>
      <c r="AL13" s="23"/>
      <c r="AM13" s="23"/>
      <c r="AN13" s="33" t="s">
        <v>33</v>
      </c>
      <c r="AO13" s="23"/>
      <c r="AP13" s="23"/>
      <c r="AQ13" s="25"/>
      <c r="BE13" s="337"/>
      <c r="BS13" s="18" t="s">
        <v>18</v>
      </c>
    </row>
    <row r="14" spans="1:74" ht="15" x14ac:dyDescent="0.3">
      <c r="B14" s="22"/>
      <c r="C14" s="23"/>
      <c r="D14" s="23"/>
      <c r="E14" s="348" t="s">
        <v>33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1" t="s">
        <v>31</v>
      </c>
      <c r="AL14" s="23"/>
      <c r="AM14" s="23"/>
      <c r="AN14" s="33" t="s">
        <v>33</v>
      </c>
      <c r="AO14" s="23"/>
      <c r="AP14" s="23"/>
      <c r="AQ14" s="25"/>
      <c r="BE14" s="337"/>
      <c r="BS14" s="18" t="s">
        <v>18</v>
      </c>
    </row>
    <row r="15" spans="1:74" ht="6.95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37"/>
      <c r="BS15" s="18" t="s">
        <v>4</v>
      </c>
    </row>
    <row r="16" spans="1:74" ht="14.45" customHeight="1" x14ac:dyDescent="0.3">
      <c r="B16" s="22"/>
      <c r="C16" s="23"/>
      <c r="D16" s="31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29</v>
      </c>
      <c r="AL16" s="23"/>
      <c r="AM16" s="23"/>
      <c r="AN16" s="29" t="s">
        <v>35</v>
      </c>
      <c r="AO16" s="23"/>
      <c r="AP16" s="23"/>
      <c r="AQ16" s="25"/>
      <c r="BE16" s="337"/>
      <c r="BS16" s="18" t="s">
        <v>4</v>
      </c>
    </row>
    <row r="17" spans="2:71" ht="18.399999999999999" customHeight="1" x14ac:dyDescent="0.3">
      <c r="B17" s="22"/>
      <c r="C17" s="23"/>
      <c r="D17" s="23"/>
      <c r="E17" s="29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31</v>
      </c>
      <c r="AL17" s="23"/>
      <c r="AM17" s="23"/>
      <c r="AN17" s="29" t="s">
        <v>37</v>
      </c>
      <c r="AO17" s="23"/>
      <c r="AP17" s="23"/>
      <c r="AQ17" s="25"/>
      <c r="BE17" s="337"/>
      <c r="BS17" s="18" t="s">
        <v>38</v>
      </c>
    </row>
    <row r="18" spans="2:71" ht="6.95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37"/>
      <c r="BS18" s="18" t="s">
        <v>7</v>
      </c>
    </row>
    <row r="19" spans="2:71" ht="14.45" customHeight="1" x14ac:dyDescent="0.3">
      <c r="B19" s="22"/>
      <c r="C19" s="23"/>
      <c r="D19" s="31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37"/>
      <c r="BS19" s="18" t="s">
        <v>7</v>
      </c>
    </row>
    <row r="20" spans="2:71" ht="48.75" customHeight="1" x14ac:dyDescent="0.3">
      <c r="B20" s="22"/>
      <c r="C20" s="23"/>
      <c r="D20" s="23"/>
      <c r="E20" s="349" t="s">
        <v>40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3"/>
      <c r="AP20" s="23"/>
      <c r="AQ20" s="25"/>
      <c r="BE20" s="337"/>
      <c r="BS20" s="18" t="s">
        <v>4</v>
      </c>
    </row>
    <row r="21" spans="2:71" ht="6.95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37"/>
    </row>
    <row r="22" spans="2:71" ht="6.95" customHeight="1" x14ac:dyDescent="0.3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337"/>
    </row>
    <row r="23" spans="2:71" s="1" customFormat="1" ht="25.9" customHeight="1" x14ac:dyDescent="0.3">
      <c r="B23" s="35"/>
      <c r="C23" s="36"/>
      <c r="D23" s="37" t="s">
        <v>41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50">
        <f>ROUND(AG51,2)</f>
        <v>0</v>
      </c>
      <c r="AL23" s="351"/>
      <c r="AM23" s="351"/>
      <c r="AN23" s="351"/>
      <c r="AO23" s="351"/>
      <c r="AP23" s="36"/>
      <c r="AQ23" s="39"/>
      <c r="BE23" s="326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326"/>
    </row>
    <row r="25" spans="2:71" s="1" customFormat="1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52" t="s">
        <v>42</v>
      </c>
      <c r="M25" s="342"/>
      <c r="N25" s="342"/>
      <c r="O25" s="342"/>
      <c r="P25" s="36"/>
      <c r="Q25" s="36"/>
      <c r="R25" s="36"/>
      <c r="S25" s="36"/>
      <c r="T25" s="36"/>
      <c r="U25" s="36"/>
      <c r="V25" s="36"/>
      <c r="W25" s="352" t="s">
        <v>43</v>
      </c>
      <c r="X25" s="342"/>
      <c r="Y25" s="342"/>
      <c r="Z25" s="342"/>
      <c r="AA25" s="342"/>
      <c r="AB25" s="342"/>
      <c r="AC25" s="342"/>
      <c r="AD25" s="342"/>
      <c r="AE25" s="342"/>
      <c r="AF25" s="36"/>
      <c r="AG25" s="36"/>
      <c r="AH25" s="36"/>
      <c r="AI25" s="36"/>
      <c r="AJ25" s="36"/>
      <c r="AK25" s="352" t="s">
        <v>44</v>
      </c>
      <c r="AL25" s="342"/>
      <c r="AM25" s="342"/>
      <c r="AN25" s="342"/>
      <c r="AO25" s="342"/>
      <c r="AP25" s="36"/>
      <c r="AQ25" s="39"/>
      <c r="BE25" s="326"/>
    </row>
    <row r="26" spans="2:71" s="2" customFormat="1" ht="14.45" customHeight="1" x14ac:dyDescent="0.3">
      <c r="B26" s="41"/>
      <c r="C26" s="42"/>
      <c r="D26" s="43" t="s">
        <v>45</v>
      </c>
      <c r="E26" s="42"/>
      <c r="F26" s="43" t="s">
        <v>46</v>
      </c>
      <c r="G26" s="42"/>
      <c r="H26" s="42"/>
      <c r="I26" s="42"/>
      <c r="J26" s="42"/>
      <c r="K26" s="42"/>
      <c r="L26" s="317">
        <v>0.21</v>
      </c>
      <c r="M26" s="318"/>
      <c r="N26" s="318"/>
      <c r="O26" s="318"/>
      <c r="P26" s="42"/>
      <c r="Q26" s="42"/>
      <c r="R26" s="42"/>
      <c r="S26" s="42"/>
      <c r="T26" s="42"/>
      <c r="U26" s="42"/>
      <c r="V26" s="42"/>
      <c r="W26" s="335">
        <f>ROUND(AZ51,2)</f>
        <v>0</v>
      </c>
      <c r="X26" s="318"/>
      <c r="Y26" s="318"/>
      <c r="Z26" s="318"/>
      <c r="AA26" s="318"/>
      <c r="AB26" s="318"/>
      <c r="AC26" s="318"/>
      <c r="AD26" s="318"/>
      <c r="AE26" s="318"/>
      <c r="AF26" s="42"/>
      <c r="AG26" s="42"/>
      <c r="AH26" s="42"/>
      <c r="AI26" s="42"/>
      <c r="AJ26" s="42"/>
      <c r="AK26" s="335">
        <f>ROUND(AV51,2)</f>
        <v>0</v>
      </c>
      <c r="AL26" s="318"/>
      <c r="AM26" s="318"/>
      <c r="AN26" s="318"/>
      <c r="AO26" s="318"/>
      <c r="AP26" s="42"/>
      <c r="AQ26" s="44"/>
      <c r="BE26" s="344"/>
    </row>
    <row r="27" spans="2:71" s="2" customFormat="1" ht="14.45" customHeight="1" x14ac:dyDescent="0.3">
      <c r="B27" s="41"/>
      <c r="C27" s="42"/>
      <c r="D27" s="42"/>
      <c r="E27" s="42"/>
      <c r="F27" s="43" t="s">
        <v>47</v>
      </c>
      <c r="G27" s="42"/>
      <c r="H27" s="42"/>
      <c r="I27" s="42"/>
      <c r="J27" s="42"/>
      <c r="K27" s="42"/>
      <c r="L27" s="317">
        <v>0.15</v>
      </c>
      <c r="M27" s="318"/>
      <c r="N27" s="318"/>
      <c r="O27" s="318"/>
      <c r="P27" s="42"/>
      <c r="Q27" s="42"/>
      <c r="R27" s="42"/>
      <c r="S27" s="42"/>
      <c r="T27" s="42"/>
      <c r="U27" s="42"/>
      <c r="V27" s="42"/>
      <c r="W27" s="335">
        <f>ROUND(BA51,2)</f>
        <v>0</v>
      </c>
      <c r="X27" s="318"/>
      <c r="Y27" s="318"/>
      <c r="Z27" s="318"/>
      <c r="AA27" s="318"/>
      <c r="AB27" s="318"/>
      <c r="AC27" s="318"/>
      <c r="AD27" s="318"/>
      <c r="AE27" s="318"/>
      <c r="AF27" s="42"/>
      <c r="AG27" s="42"/>
      <c r="AH27" s="42"/>
      <c r="AI27" s="42"/>
      <c r="AJ27" s="42"/>
      <c r="AK27" s="335">
        <f>ROUND(AW51,2)</f>
        <v>0</v>
      </c>
      <c r="AL27" s="318"/>
      <c r="AM27" s="318"/>
      <c r="AN27" s="318"/>
      <c r="AO27" s="318"/>
      <c r="AP27" s="42"/>
      <c r="AQ27" s="44"/>
      <c r="BE27" s="344"/>
    </row>
    <row r="28" spans="2:71" s="2" customFormat="1" ht="14.45" hidden="1" customHeight="1" x14ac:dyDescent="0.3">
      <c r="B28" s="41"/>
      <c r="C28" s="42"/>
      <c r="D28" s="42"/>
      <c r="E28" s="42"/>
      <c r="F28" s="43" t="s">
        <v>48</v>
      </c>
      <c r="G28" s="42"/>
      <c r="H28" s="42"/>
      <c r="I28" s="42"/>
      <c r="J28" s="42"/>
      <c r="K28" s="42"/>
      <c r="L28" s="317">
        <v>0.21</v>
      </c>
      <c r="M28" s="318"/>
      <c r="N28" s="318"/>
      <c r="O28" s="318"/>
      <c r="P28" s="42"/>
      <c r="Q28" s="42"/>
      <c r="R28" s="42"/>
      <c r="S28" s="42"/>
      <c r="T28" s="42"/>
      <c r="U28" s="42"/>
      <c r="V28" s="42"/>
      <c r="W28" s="335">
        <f>ROUND(BB51,2)</f>
        <v>0</v>
      </c>
      <c r="X28" s="318"/>
      <c r="Y28" s="318"/>
      <c r="Z28" s="318"/>
      <c r="AA28" s="318"/>
      <c r="AB28" s="318"/>
      <c r="AC28" s="318"/>
      <c r="AD28" s="318"/>
      <c r="AE28" s="318"/>
      <c r="AF28" s="42"/>
      <c r="AG28" s="42"/>
      <c r="AH28" s="42"/>
      <c r="AI28" s="42"/>
      <c r="AJ28" s="42"/>
      <c r="AK28" s="335">
        <v>0</v>
      </c>
      <c r="AL28" s="318"/>
      <c r="AM28" s="318"/>
      <c r="AN28" s="318"/>
      <c r="AO28" s="318"/>
      <c r="AP28" s="42"/>
      <c r="AQ28" s="44"/>
      <c r="BE28" s="344"/>
    </row>
    <row r="29" spans="2:71" s="2" customFormat="1" ht="14.45" hidden="1" customHeight="1" x14ac:dyDescent="0.3">
      <c r="B29" s="41"/>
      <c r="C29" s="42"/>
      <c r="D29" s="42"/>
      <c r="E29" s="42"/>
      <c r="F29" s="43" t="s">
        <v>49</v>
      </c>
      <c r="G29" s="42"/>
      <c r="H29" s="42"/>
      <c r="I29" s="42"/>
      <c r="J29" s="42"/>
      <c r="K29" s="42"/>
      <c r="L29" s="317">
        <v>0.15</v>
      </c>
      <c r="M29" s="318"/>
      <c r="N29" s="318"/>
      <c r="O29" s="318"/>
      <c r="P29" s="42"/>
      <c r="Q29" s="42"/>
      <c r="R29" s="42"/>
      <c r="S29" s="42"/>
      <c r="T29" s="42"/>
      <c r="U29" s="42"/>
      <c r="V29" s="42"/>
      <c r="W29" s="335">
        <f>ROUND(BC51,2)</f>
        <v>0</v>
      </c>
      <c r="X29" s="318"/>
      <c r="Y29" s="318"/>
      <c r="Z29" s="318"/>
      <c r="AA29" s="318"/>
      <c r="AB29" s="318"/>
      <c r="AC29" s="318"/>
      <c r="AD29" s="318"/>
      <c r="AE29" s="318"/>
      <c r="AF29" s="42"/>
      <c r="AG29" s="42"/>
      <c r="AH29" s="42"/>
      <c r="AI29" s="42"/>
      <c r="AJ29" s="42"/>
      <c r="AK29" s="335">
        <v>0</v>
      </c>
      <c r="AL29" s="318"/>
      <c r="AM29" s="318"/>
      <c r="AN29" s="318"/>
      <c r="AO29" s="318"/>
      <c r="AP29" s="42"/>
      <c r="AQ29" s="44"/>
      <c r="BE29" s="344"/>
    </row>
    <row r="30" spans="2:71" s="2" customFormat="1" ht="14.45" hidden="1" customHeight="1" x14ac:dyDescent="0.3">
      <c r="B30" s="41"/>
      <c r="C30" s="42"/>
      <c r="D30" s="42"/>
      <c r="E30" s="42"/>
      <c r="F30" s="43" t="s">
        <v>50</v>
      </c>
      <c r="G30" s="42"/>
      <c r="H30" s="42"/>
      <c r="I30" s="42"/>
      <c r="J30" s="42"/>
      <c r="K30" s="42"/>
      <c r="L30" s="317">
        <v>0</v>
      </c>
      <c r="M30" s="318"/>
      <c r="N30" s="318"/>
      <c r="O30" s="318"/>
      <c r="P30" s="42"/>
      <c r="Q30" s="42"/>
      <c r="R30" s="42"/>
      <c r="S30" s="42"/>
      <c r="T30" s="42"/>
      <c r="U30" s="42"/>
      <c r="V30" s="42"/>
      <c r="W30" s="335">
        <f>ROUND(BD51,2)</f>
        <v>0</v>
      </c>
      <c r="X30" s="318"/>
      <c r="Y30" s="318"/>
      <c r="Z30" s="318"/>
      <c r="AA30" s="318"/>
      <c r="AB30" s="318"/>
      <c r="AC30" s="318"/>
      <c r="AD30" s="318"/>
      <c r="AE30" s="318"/>
      <c r="AF30" s="42"/>
      <c r="AG30" s="42"/>
      <c r="AH30" s="42"/>
      <c r="AI30" s="42"/>
      <c r="AJ30" s="42"/>
      <c r="AK30" s="335">
        <v>0</v>
      </c>
      <c r="AL30" s="318"/>
      <c r="AM30" s="318"/>
      <c r="AN30" s="318"/>
      <c r="AO30" s="318"/>
      <c r="AP30" s="42"/>
      <c r="AQ30" s="44"/>
      <c r="BE30" s="344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326"/>
    </row>
    <row r="32" spans="2:71" s="1" customFormat="1" ht="25.9" customHeight="1" x14ac:dyDescent="0.3">
      <c r="B32" s="35"/>
      <c r="C32" s="45"/>
      <c r="D32" s="46" t="s">
        <v>51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52</v>
      </c>
      <c r="U32" s="47"/>
      <c r="V32" s="47"/>
      <c r="W32" s="47"/>
      <c r="X32" s="353" t="s">
        <v>53</v>
      </c>
      <c r="Y32" s="333"/>
      <c r="Z32" s="333"/>
      <c r="AA32" s="333"/>
      <c r="AB32" s="333"/>
      <c r="AC32" s="47"/>
      <c r="AD32" s="47"/>
      <c r="AE32" s="47"/>
      <c r="AF32" s="47"/>
      <c r="AG32" s="47"/>
      <c r="AH32" s="47"/>
      <c r="AI32" s="47"/>
      <c r="AJ32" s="47"/>
      <c r="AK32" s="332">
        <f>SUM(AK23:AK30)</f>
        <v>0</v>
      </c>
      <c r="AL32" s="333"/>
      <c r="AM32" s="333"/>
      <c r="AN32" s="333"/>
      <c r="AO32" s="334"/>
      <c r="AP32" s="45"/>
      <c r="AQ32" s="49"/>
      <c r="BE32" s="326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 x14ac:dyDescent="0.3">
      <c r="B39" s="35"/>
      <c r="C39" s="55" t="s">
        <v>54</v>
      </c>
      <c r="AR39" s="35"/>
    </row>
    <row r="40" spans="2:56" s="1" customFormat="1" ht="6.95" customHeight="1" x14ac:dyDescent="0.3">
      <c r="B40" s="35"/>
      <c r="AR40" s="35"/>
    </row>
    <row r="41" spans="2:56" s="3" customFormat="1" ht="14.45" customHeight="1" x14ac:dyDescent="0.3">
      <c r="B41" s="56"/>
      <c r="C41" s="57" t="s">
        <v>14</v>
      </c>
      <c r="L41" s="3">
        <f>K5</f>
        <v>0</v>
      </c>
      <c r="AR41" s="56"/>
    </row>
    <row r="42" spans="2:56" s="4" customFormat="1" ht="36.950000000000003" customHeight="1" x14ac:dyDescent="0.3">
      <c r="B42" s="58"/>
      <c r="C42" s="59" t="s">
        <v>16</v>
      </c>
      <c r="L42" s="323" t="str">
        <f>K6</f>
        <v>Propojení kanalizace Branná</v>
      </c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24"/>
      <c r="AE42" s="324"/>
      <c r="AF42" s="324"/>
      <c r="AG42" s="324"/>
      <c r="AH42" s="324"/>
      <c r="AI42" s="324"/>
      <c r="AJ42" s="324"/>
      <c r="AK42" s="324"/>
      <c r="AL42" s="324"/>
      <c r="AM42" s="324"/>
      <c r="AN42" s="324"/>
      <c r="AO42" s="324"/>
      <c r="AR42" s="58"/>
    </row>
    <row r="43" spans="2:56" s="1" customFormat="1" ht="6.95" customHeight="1" x14ac:dyDescent="0.3">
      <c r="B43" s="35"/>
      <c r="AR43" s="35"/>
    </row>
    <row r="44" spans="2:56" s="1" customFormat="1" ht="15" x14ac:dyDescent="0.3">
      <c r="B44" s="35"/>
      <c r="C44" s="57" t="s">
        <v>22</v>
      </c>
      <c r="L44" s="60" t="str">
        <f>IF(K8="","",K8)</f>
        <v>Branná</v>
      </c>
      <c r="AI44" s="57" t="s">
        <v>24</v>
      </c>
      <c r="AM44" s="325" t="str">
        <f>IF(AN8= "","",AN8)</f>
        <v>04.10.2016</v>
      </c>
      <c r="AN44" s="326"/>
      <c r="AR44" s="35"/>
    </row>
    <row r="45" spans="2:56" s="1" customFormat="1" ht="6.95" customHeight="1" x14ac:dyDescent="0.3">
      <c r="B45" s="35"/>
      <c r="AR45" s="35"/>
    </row>
    <row r="46" spans="2:56" s="1" customFormat="1" ht="15" x14ac:dyDescent="0.3">
      <c r="B46" s="35"/>
      <c r="C46" s="57" t="s">
        <v>28</v>
      </c>
      <c r="L46" s="3" t="str">
        <f>IF(E11= "","",E11)</f>
        <v xml:space="preserve"> </v>
      </c>
      <c r="AI46" s="57" t="s">
        <v>34</v>
      </c>
      <c r="AM46" s="327" t="str">
        <f>IF(E17="","",E17)</f>
        <v>Ing. Jana Máchová</v>
      </c>
      <c r="AN46" s="326"/>
      <c r="AO46" s="326"/>
      <c r="AP46" s="326"/>
      <c r="AR46" s="35"/>
      <c r="AS46" s="339" t="s">
        <v>55</v>
      </c>
      <c r="AT46" s="340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 x14ac:dyDescent="0.3">
      <c r="B47" s="35"/>
      <c r="C47" s="57" t="s">
        <v>32</v>
      </c>
      <c r="L47" s="3" t="str">
        <f>IF(E14= "Vyplň údaj","",E14)</f>
        <v/>
      </c>
      <c r="AR47" s="35"/>
      <c r="AS47" s="341"/>
      <c r="AT47" s="342"/>
      <c r="AU47" s="36"/>
      <c r="AV47" s="36"/>
      <c r="AW47" s="36"/>
      <c r="AX47" s="36"/>
      <c r="AY47" s="36"/>
      <c r="AZ47" s="36"/>
      <c r="BA47" s="36"/>
      <c r="BB47" s="36"/>
      <c r="BC47" s="36"/>
      <c r="BD47" s="65"/>
    </row>
    <row r="48" spans="2:56" s="1" customFormat="1" ht="10.9" customHeight="1" x14ac:dyDescent="0.3">
      <c r="B48" s="35"/>
      <c r="AR48" s="35"/>
      <c r="AS48" s="341"/>
      <c r="AT48" s="342"/>
      <c r="AU48" s="36"/>
      <c r="AV48" s="36"/>
      <c r="AW48" s="36"/>
      <c r="AX48" s="36"/>
      <c r="AY48" s="36"/>
      <c r="AZ48" s="36"/>
      <c r="BA48" s="36"/>
      <c r="BB48" s="36"/>
      <c r="BC48" s="36"/>
      <c r="BD48" s="65"/>
    </row>
    <row r="49" spans="1:91" s="1" customFormat="1" ht="29.25" customHeight="1" x14ac:dyDescent="0.3">
      <c r="B49" s="35"/>
      <c r="C49" s="328" t="s">
        <v>56</v>
      </c>
      <c r="D49" s="329"/>
      <c r="E49" s="329"/>
      <c r="F49" s="329"/>
      <c r="G49" s="329"/>
      <c r="H49" s="66"/>
      <c r="I49" s="330" t="s">
        <v>57</v>
      </c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/>
      <c r="Z49" s="329"/>
      <c r="AA49" s="329"/>
      <c r="AB49" s="329"/>
      <c r="AC49" s="329"/>
      <c r="AD49" s="329"/>
      <c r="AE49" s="329"/>
      <c r="AF49" s="329"/>
      <c r="AG49" s="331" t="s">
        <v>58</v>
      </c>
      <c r="AH49" s="329"/>
      <c r="AI49" s="329"/>
      <c r="AJ49" s="329"/>
      <c r="AK49" s="329"/>
      <c r="AL49" s="329"/>
      <c r="AM49" s="329"/>
      <c r="AN49" s="330" t="s">
        <v>59</v>
      </c>
      <c r="AO49" s="329"/>
      <c r="AP49" s="329"/>
      <c r="AQ49" s="67" t="s">
        <v>60</v>
      </c>
      <c r="AR49" s="35"/>
      <c r="AS49" s="68" t="s">
        <v>61</v>
      </c>
      <c r="AT49" s="69" t="s">
        <v>62</v>
      </c>
      <c r="AU49" s="69" t="s">
        <v>63</v>
      </c>
      <c r="AV49" s="69" t="s">
        <v>64</v>
      </c>
      <c r="AW49" s="69" t="s">
        <v>65</v>
      </c>
      <c r="AX49" s="69" t="s">
        <v>66</v>
      </c>
      <c r="AY49" s="69" t="s">
        <v>67</v>
      </c>
      <c r="AZ49" s="69" t="s">
        <v>68</v>
      </c>
      <c r="BA49" s="69" t="s">
        <v>69</v>
      </c>
      <c r="BB49" s="69" t="s">
        <v>70</v>
      </c>
      <c r="BC49" s="69" t="s">
        <v>71</v>
      </c>
      <c r="BD49" s="70" t="s">
        <v>72</v>
      </c>
    </row>
    <row r="50" spans="1:91" s="1" customFormat="1" ht="10.9" customHeight="1" x14ac:dyDescent="0.3">
      <c r="B50" s="35"/>
      <c r="AR50" s="35"/>
      <c r="AS50" s="71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 x14ac:dyDescent="0.3">
      <c r="B51" s="58"/>
      <c r="C51" s="72" t="s">
        <v>73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321">
        <f>ROUND(AG52,2)</f>
        <v>0</v>
      </c>
      <c r="AH51" s="321"/>
      <c r="AI51" s="321"/>
      <c r="AJ51" s="321"/>
      <c r="AK51" s="321"/>
      <c r="AL51" s="321"/>
      <c r="AM51" s="321"/>
      <c r="AN51" s="322">
        <f>SUM(AG51,AT51)</f>
        <v>0</v>
      </c>
      <c r="AO51" s="322"/>
      <c r="AP51" s="322"/>
      <c r="AQ51" s="74" t="s">
        <v>3</v>
      </c>
      <c r="AR51" s="58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59" t="s">
        <v>74</v>
      </c>
      <c r="BT51" s="59" t="s">
        <v>75</v>
      </c>
      <c r="BU51" s="79" t="s">
        <v>76</v>
      </c>
      <c r="BV51" s="59" t="s">
        <v>77</v>
      </c>
      <c r="BW51" s="59" t="s">
        <v>5</v>
      </c>
      <c r="BX51" s="59" t="s">
        <v>78</v>
      </c>
      <c r="CL51" s="59" t="s">
        <v>3</v>
      </c>
    </row>
    <row r="52" spans="1:91" s="5" customFormat="1" ht="22.5" customHeight="1" x14ac:dyDescent="0.3">
      <c r="A52" s="229" t="s">
        <v>524</v>
      </c>
      <c r="B52" s="80"/>
      <c r="C52" s="81"/>
      <c r="D52" s="319" t="s">
        <v>79</v>
      </c>
      <c r="E52" s="320"/>
      <c r="F52" s="320"/>
      <c r="G52" s="320"/>
      <c r="H52" s="320"/>
      <c r="I52" s="82"/>
      <c r="J52" s="319" t="s">
        <v>80</v>
      </c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38">
        <f>'SO 01 - Kanalizace dešťová'!J27</f>
        <v>0</v>
      </c>
      <c r="AH52" s="320"/>
      <c r="AI52" s="320"/>
      <c r="AJ52" s="320"/>
      <c r="AK52" s="320"/>
      <c r="AL52" s="320"/>
      <c r="AM52" s="320"/>
      <c r="AN52" s="338">
        <f>SUM(AG52,AT52)</f>
        <v>0</v>
      </c>
      <c r="AO52" s="320"/>
      <c r="AP52" s="320"/>
      <c r="AQ52" s="83" t="s">
        <v>81</v>
      </c>
      <c r="AR52" s="80"/>
      <c r="AS52" s="84">
        <v>0</v>
      </c>
      <c r="AT52" s="85">
        <f>ROUND(SUM(AV52:AW52),2)</f>
        <v>0</v>
      </c>
      <c r="AU52" s="86">
        <f>'SO 01 - Kanalizace dešťová'!P89</f>
        <v>0</v>
      </c>
      <c r="AV52" s="85">
        <f>'SO 01 - Kanalizace dešťová'!J30</f>
        <v>0</v>
      </c>
      <c r="AW52" s="85">
        <f>'SO 01 - Kanalizace dešťová'!J31</f>
        <v>0</v>
      </c>
      <c r="AX52" s="85">
        <f>'SO 01 - Kanalizace dešťová'!J32</f>
        <v>0</v>
      </c>
      <c r="AY52" s="85">
        <f>'SO 01 - Kanalizace dešťová'!J33</f>
        <v>0</v>
      </c>
      <c r="AZ52" s="85">
        <f>'SO 01 - Kanalizace dešťová'!F30</f>
        <v>0</v>
      </c>
      <c r="BA52" s="85">
        <f>'SO 01 - Kanalizace dešťová'!F31</f>
        <v>0</v>
      </c>
      <c r="BB52" s="85">
        <f>'SO 01 - Kanalizace dešťová'!F32</f>
        <v>0</v>
      </c>
      <c r="BC52" s="85">
        <f>'SO 01 - Kanalizace dešťová'!F33</f>
        <v>0</v>
      </c>
      <c r="BD52" s="87">
        <f>'SO 01 - Kanalizace dešťová'!F34</f>
        <v>0</v>
      </c>
      <c r="BT52" s="88" t="s">
        <v>21</v>
      </c>
      <c r="BV52" s="88" t="s">
        <v>77</v>
      </c>
      <c r="BW52" s="88" t="s">
        <v>82</v>
      </c>
      <c r="BX52" s="88" t="s">
        <v>5</v>
      </c>
      <c r="CL52" s="88" t="s">
        <v>3</v>
      </c>
      <c r="CM52" s="88" t="s">
        <v>83</v>
      </c>
    </row>
    <row r="53" spans="1:91" s="1" customFormat="1" ht="30" customHeight="1" x14ac:dyDescent="0.3">
      <c r="B53" s="35"/>
      <c r="AR53" s="35"/>
    </row>
    <row r="54" spans="1:91" s="1" customFormat="1" ht="6.95" customHeight="1" x14ac:dyDescent="0.3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41"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X32:AB32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SO 01 - Kanalizace dešťová'!C2" tooltip="SO 01 - Kanalizace dešťová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3"/>
  <sheetViews>
    <sheetView showGridLines="0" workbookViewId="0">
      <pane ySplit="1" topLeftCell="A2" activePane="bottomLeft" state="frozen"/>
      <selection pane="bottomLeft" activeCell="F371" sqref="F37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6"/>
      <c r="B1" s="231"/>
      <c r="C1" s="231"/>
      <c r="D1" s="230" t="s">
        <v>1</v>
      </c>
      <c r="E1" s="231"/>
      <c r="F1" s="232" t="s">
        <v>525</v>
      </c>
      <c r="G1" s="355" t="s">
        <v>526</v>
      </c>
      <c r="H1" s="355"/>
      <c r="I1" s="237"/>
      <c r="J1" s="232" t="s">
        <v>527</v>
      </c>
      <c r="K1" s="230" t="s">
        <v>84</v>
      </c>
      <c r="L1" s="232" t="s">
        <v>528</v>
      </c>
      <c r="M1" s="232"/>
      <c r="N1" s="232"/>
      <c r="O1" s="232"/>
      <c r="P1" s="232"/>
      <c r="Q1" s="232"/>
      <c r="R1" s="232"/>
      <c r="S1" s="232"/>
      <c r="T1" s="232"/>
      <c r="U1" s="228"/>
      <c r="V1" s="22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336" t="s">
        <v>6</v>
      </c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8" t="s">
        <v>82</v>
      </c>
    </row>
    <row r="3" spans="1:70" ht="6.95" customHeight="1" x14ac:dyDescent="0.3">
      <c r="B3" s="19"/>
      <c r="C3" s="20"/>
      <c r="D3" s="20"/>
      <c r="E3" s="20"/>
      <c r="F3" s="20"/>
      <c r="G3" s="20"/>
      <c r="H3" s="20"/>
      <c r="I3" s="90"/>
      <c r="J3" s="20"/>
      <c r="K3" s="21"/>
      <c r="AT3" s="18" t="s">
        <v>83</v>
      </c>
    </row>
    <row r="4" spans="1:70" ht="36.950000000000003" customHeight="1" x14ac:dyDescent="0.3">
      <c r="B4" s="22"/>
      <c r="C4" s="23"/>
      <c r="D4" s="24" t="s">
        <v>85</v>
      </c>
      <c r="E4" s="23"/>
      <c r="F4" s="23"/>
      <c r="G4" s="23"/>
      <c r="H4" s="23"/>
      <c r="I4" s="91"/>
      <c r="J4" s="23"/>
      <c r="K4" s="25"/>
      <c r="M4" s="26" t="s">
        <v>11</v>
      </c>
      <c r="AT4" s="18" t="s">
        <v>4</v>
      </c>
    </row>
    <row r="5" spans="1:70" ht="6.95" customHeight="1" x14ac:dyDescent="0.3">
      <c r="B5" s="22"/>
      <c r="C5" s="23"/>
      <c r="D5" s="23"/>
      <c r="E5" s="23"/>
      <c r="F5" s="23"/>
      <c r="G5" s="23"/>
      <c r="H5" s="23"/>
      <c r="I5" s="91"/>
      <c r="J5" s="23"/>
      <c r="K5" s="25"/>
    </row>
    <row r="6" spans="1:70" ht="15" x14ac:dyDescent="0.3">
      <c r="B6" s="22"/>
      <c r="C6" s="23"/>
      <c r="D6" s="31" t="s">
        <v>16</v>
      </c>
      <c r="E6" s="23"/>
      <c r="F6" s="23"/>
      <c r="G6" s="23"/>
      <c r="H6" s="23"/>
      <c r="I6" s="91"/>
      <c r="J6" s="23"/>
      <c r="K6" s="25"/>
    </row>
    <row r="7" spans="1:70" ht="22.5" customHeight="1" x14ac:dyDescent="0.3">
      <c r="B7" s="22"/>
      <c r="C7" s="23"/>
      <c r="D7" s="23"/>
      <c r="E7" s="356" t="str">
        <f>'Rekapitulace stavby'!K6</f>
        <v>Propojení kanalizace Branná</v>
      </c>
      <c r="F7" s="346"/>
      <c r="G7" s="346"/>
      <c r="H7" s="346"/>
      <c r="I7" s="91"/>
      <c r="J7" s="23"/>
      <c r="K7" s="25"/>
    </row>
    <row r="8" spans="1:70" s="1" customFormat="1" ht="15" x14ac:dyDescent="0.3">
      <c r="B8" s="35"/>
      <c r="C8" s="36"/>
      <c r="D8" s="31" t="s">
        <v>86</v>
      </c>
      <c r="E8" s="36"/>
      <c r="F8" s="36"/>
      <c r="G8" s="36"/>
      <c r="H8" s="36"/>
      <c r="I8" s="92"/>
      <c r="J8" s="36"/>
      <c r="K8" s="39"/>
    </row>
    <row r="9" spans="1:70" s="1" customFormat="1" ht="36.950000000000003" customHeight="1" x14ac:dyDescent="0.3">
      <c r="B9" s="35"/>
      <c r="C9" s="36"/>
      <c r="D9" s="36"/>
      <c r="E9" s="357" t="s">
        <v>87</v>
      </c>
      <c r="F9" s="342"/>
      <c r="G9" s="342"/>
      <c r="H9" s="342"/>
      <c r="I9" s="92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92"/>
      <c r="J10" s="36"/>
      <c r="K10" s="39"/>
    </row>
    <row r="11" spans="1:70" s="1" customFormat="1" ht="14.45" customHeight="1" x14ac:dyDescent="0.3">
      <c r="B11" s="35"/>
      <c r="C11" s="36"/>
      <c r="D11" s="31" t="s">
        <v>19</v>
      </c>
      <c r="E11" s="36"/>
      <c r="F11" s="29" t="s">
        <v>3</v>
      </c>
      <c r="G11" s="36"/>
      <c r="H11" s="36"/>
      <c r="I11" s="93" t="s">
        <v>20</v>
      </c>
      <c r="J11" s="29" t="s">
        <v>3</v>
      </c>
      <c r="K11" s="39"/>
    </row>
    <row r="12" spans="1:70" s="1" customFormat="1" ht="14.45" customHeight="1" x14ac:dyDescent="0.3">
      <c r="B12" s="35"/>
      <c r="C12" s="36"/>
      <c r="D12" s="31" t="s">
        <v>22</v>
      </c>
      <c r="E12" s="36"/>
      <c r="F12" s="29" t="s">
        <v>23</v>
      </c>
      <c r="G12" s="36"/>
      <c r="H12" s="36"/>
      <c r="I12" s="93" t="s">
        <v>24</v>
      </c>
      <c r="J12" s="94" t="str">
        <f>'Rekapitulace stavby'!AN8</f>
        <v>04.10.2016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92"/>
      <c r="J13" s="36"/>
      <c r="K13" s="39"/>
    </row>
    <row r="14" spans="1:70" s="1" customFormat="1" ht="14.45" customHeight="1" x14ac:dyDescent="0.3">
      <c r="B14" s="35"/>
      <c r="C14" s="36"/>
      <c r="D14" s="31" t="s">
        <v>28</v>
      </c>
      <c r="E14" s="36"/>
      <c r="F14" s="36"/>
      <c r="G14" s="36"/>
      <c r="H14" s="36"/>
      <c r="I14" s="93" t="s">
        <v>29</v>
      </c>
      <c r="J14" s="29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29" t="str">
        <f>IF('Rekapitulace stavby'!E11="","",'Rekapitulace stavby'!E11)</f>
        <v xml:space="preserve"> </v>
      </c>
      <c r="F15" s="36"/>
      <c r="G15" s="36"/>
      <c r="H15" s="36"/>
      <c r="I15" s="93" t="s">
        <v>31</v>
      </c>
      <c r="J15" s="29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92"/>
      <c r="J16" s="36"/>
      <c r="K16" s="39"/>
    </row>
    <row r="17" spans="2:11" s="1" customFormat="1" ht="14.45" customHeight="1" x14ac:dyDescent="0.3">
      <c r="B17" s="35"/>
      <c r="C17" s="36"/>
      <c r="D17" s="31" t="s">
        <v>32</v>
      </c>
      <c r="E17" s="36"/>
      <c r="F17" s="36"/>
      <c r="G17" s="36"/>
      <c r="H17" s="36"/>
      <c r="I17" s="93" t="s">
        <v>29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 x14ac:dyDescent="0.3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93" t="s">
        <v>31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92"/>
      <c r="J19" s="36"/>
      <c r="K19" s="39"/>
    </row>
    <row r="20" spans="2:11" s="1" customFormat="1" ht="14.45" customHeight="1" x14ac:dyDescent="0.3">
      <c r="B20" s="35"/>
      <c r="C20" s="36"/>
      <c r="D20" s="31" t="s">
        <v>34</v>
      </c>
      <c r="E20" s="36"/>
      <c r="F20" s="36"/>
      <c r="G20" s="36"/>
      <c r="H20" s="36"/>
      <c r="I20" s="93" t="s">
        <v>29</v>
      </c>
      <c r="J20" s="29" t="s">
        <v>35</v>
      </c>
      <c r="K20" s="39"/>
    </row>
    <row r="21" spans="2:11" s="1" customFormat="1" ht="18" customHeight="1" x14ac:dyDescent="0.3">
      <c r="B21" s="35"/>
      <c r="C21" s="36"/>
      <c r="D21" s="36"/>
      <c r="E21" s="29" t="s">
        <v>36</v>
      </c>
      <c r="F21" s="36"/>
      <c r="G21" s="36"/>
      <c r="H21" s="36"/>
      <c r="I21" s="93" t="s">
        <v>31</v>
      </c>
      <c r="J21" s="29" t="s">
        <v>37</v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92"/>
      <c r="J22" s="36"/>
      <c r="K22" s="39"/>
    </row>
    <row r="23" spans="2:11" s="1" customFormat="1" ht="14.45" customHeight="1" x14ac:dyDescent="0.3">
      <c r="B23" s="35"/>
      <c r="C23" s="36"/>
      <c r="D23" s="31" t="s">
        <v>39</v>
      </c>
      <c r="E23" s="36"/>
      <c r="F23" s="36"/>
      <c r="G23" s="36"/>
      <c r="H23" s="36"/>
      <c r="I23" s="92"/>
      <c r="J23" s="36"/>
      <c r="K23" s="39"/>
    </row>
    <row r="24" spans="2:11" s="6" customFormat="1" ht="22.5" customHeight="1" x14ac:dyDescent="0.3">
      <c r="B24" s="95"/>
      <c r="C24" s="96"/>
      <c r="D24" s="96"/>
      <c r="E24" s="349" t="s">
        <v>3</v>
      </c>
      <c r="F24" s="358"/>
      <c r="G24" s="358"/>
      <c r="H24" s="358"/>
      <c r="I24" s="97"/>
      <c r="J24" s="96"/>
      <c r="K24" s="98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92"/>
      <c r="J25" s="36"/>
      <c r="K25" s="39"/>
    </row>
    <row r="26" spans="2:11" s="1" customFormat="1" ht="6.95" customHeight="1" x14ac:dyDescent="0.3">
      <c r="B26" s="35"/>
      <c r="C26" s="36"/>
      <c r="D26" s="62"/>
      <c r="E26" s="62"/>
      <c r="F26" s="62"/>
      <c r="G26" s="62"/>
      <c r="H26" s="62"/>
      <c r="I26" s="99"/>
      <c r="J26" s="62"/>
      <c r="K26" s="100"/>
    </row>
    <row r="27" spans="2:11" s="1" customFormat="1" ht="25.35" customHeight="1" x14ac:dyDescent="0.3">
      <c r="B27" s="35"/>
      <c r="C27" s="36"/>
      <c r="D27" s="101" t="s">
        <v>41</v>
      </c>
      <c r="E27" s="36"/>
      <c r="F27" s="36"/>
      <c r="G27" s="36"/>
      <c r="H27" s="36"/>
      <c r="I27" s="92"/>
      <c r="J27" s="102">
        <f>ROUND(J89,2)</f>
        <v>0</v>
      </c>
      <c r="K27" s="39"/>
    </row>
    <row r="28" spans="2:11" s="1" customFormat="1" ht="6.95" customHeight="1" x14ac:dyDescent="0.3">
      <c r="B28" s="35"/>
      <c r="C28" s="36"/>
      <c r="D28" s="62"/>
      <c r="E28" s="62"/>
      <c r="F28" s="62"/>
      <c r="G28" s="62"/>
      <c r="H28" s="62"/>
      <c r="I28" s="99"/>
      <c r="J28" s="62"/>
      <c r="K28" s="100"/>
    </row>
    <row r="29" spans="2:11" s="1" customFormat="1" ht="14.45" customHeight="1" x14ac:dyDescent="0.3">
      <c r="B29" s="35"/>
      <c r="C29" s="36"/>
      <c r="D29" s="36"/>
      <c r="E29" s="36"/>
      <c r="F29" s="40" t="s">
        <v>43</v>
      </c>
      <c r="G29" s="36"/>
      <c r="H29" s="36"/>
      <c r="I29" s="103" t="s">
        <v>42</v>
      </c>
      <c r="J29" s="40" t="s">
        <v>44</v>
      </c>
      <c r="K29" s="39"/>
    </row>
    <row r="30" spans="2:11" s="1" customFormat="1" ht="14.45" customHeight="1" x14ac:dyDescent="0.3">
      <c r="B30" s="35"/>
      <c r="C30" s="36"/>
      <c r="D30" s="43" t="s">
        <v>45</v>
      </c>
      <c r="E30" s="43" t="s">
        <v>46</v>
      </c>
      <c r="F30" s="104">
        <f>ROUND(SUM(BE89:BE382), 2)</f>
        <v>0</v>
      </c>
      <c r="G30" s="36"/>
      <c r="H30" s="36"/>
      <c r="I30" s="105">
        <v>0.21</v>
      </c>
      <c r="J30" s="104">
        <f>ROUND(ROUND((SUM(BE89:BE382)), 2)*I30, 2)</f>
        <v>0</v>
      </c>
      <c r="K30" s="39"/>
    </row>
    <row r="31" spans="2:11" s="1" customFormat="1" ht="14.45" customHeight="1" x14ac:dyDescent="0.3">
      <c r="B31" s="35"/>
      <c r="C31" s="36"/>
      <c r="D31" s="36"/>
      <c r="E31" s="43" t="s">
        <v>47</v>
      </c>
      <c r="F31" s="104">
        <f>ROUND(SUM(BF89:BF382), 2)</f>
        <v>0</v>
      </c>
      <c r="G31" s="36"/>
      <c r="H31" s="36"/>
      <c r="I31" s="105">
        <v>0.15</v>
      </c>
      <c r="J31" s="104">
        <f>ROUND(ROUND((SUM(BF89:BF382)),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48</v>
      </c>
      <c r="F32" s="104">
        <f>ROUND(SUM(BG89:BG382), 2)</f>
        <v>0</v>
      </c>
      <c r="G32" s="36"/>
      <c r="H32" s="36"/>
      <c r="I32" s="105">
        <v>0.21</v>
      </c>
      <c r="J32" s="104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49</v>
      </c>
      <c r="F33" s="104">
        <f>ROUND(SUM(BH89:BH382), 2)</f>
        <v>0</v>
      </c>
      <c r="G33" s="36"/>
      <c r="H33" s="36"/>
      <c r="I33" s="105">
        <v>0.15</v>
      </c>
      <c r="J33" s="104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50</v>
      </c>
      <c r="F34" s="104">
        <f>ROUND(SUM(BI89:BI382), 2)</f>
        <v>0</v>
      </c>
      <c r="G34" s="36"/>
      <c r="H34" s="36"/>
      <c r="I34" s="105">
        <v>0</v>
      </c>
      <c r="J34" s="104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92"/>
      <c r="J35" s="36"/>
      <c r="K35" s="39"/>
    </row>
    <row r="36" spans="2:11" s="1" customFormat="1" ht="25.35" customHeight="1" x14ac:dyDescent="0.3">
      <c r="B36" s="35"/>
      <c r="C36" s="106"/>
      <c r="D36" s="107" t="s">
        <v>51</v>
      </c>
      <c r="E36" s="66"/>
      <c r="F36" s="66"/>
      <c r="G36" s="108" t="s">
        <v>52</v>
      </c>
      <c r="H36" s="109" t="s">
        <v>53</v>
      </c>
      <c r="I36" s="110"/>
      <c r="J36" s="111">
        <f>SUM(J27:J34)</f>
        <v>0</v>
      </c>
      <c r="K36" s="112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13"/>
      <c r="J37" s="51"/>
      <c r="K37" s="52"/>
    </row>
    <row r="41" spans="2:11" s="1" customFormat="1" ht="6.95" customHeight="1" x14ac:dyDescent="0.3">
      <c r="B41" s="53"/>
      <c r="C41" s="54"/>
      <c r="D41" s="54"/>
      <c r="E41" s="54"/>
      <c r="F41" s="54"/>
      <c r="G41" s="54"/>
      <c r="H41" s="54"/>
      <c r="I41" s="114"/>
      <c r="J41" s="54"/>
      <c r="K41" s="115"/>
    </row>
    <row r="42" spans="2:11" s="1" customFormat="1" ht="36.950000000000003" customHeight="1" x14ac:dyDescent="0.3">
      <c r="B42" s="35"/>
      <c r="C42" s="24" t="s">
        <v>88</v>
      </c>
      <c r="D42" s="36"/>
      <c r="E42" s="36"/>
      <c r="F42" s="36"/>
      <c r="G42" s="36"/>
      <c r="H42" s="36"/>
      <c r="I42" s="92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92"/>
      <c r="J43" s="36"/>
      <c r="K43" s="39"/>
    </row>
    <row r="44" spans="2:11" s="1" customFormat="1" ht="14.45" customHeight="1" x14ac:dyDescent="0.3">
      <c r="B44" s="35"/>
      <c r="C44" s="31" t="s">
        <v>16</v>
      </c>
      <c r="D44" s="36"/>
      <c r="E44" s="36"/>
      <c r="F44" s="36"/>
      <c r="G44" s="36"/>
      <c r="H44" s="36"/>
      <c r="I44" s="92"/>
      <c r="J44" s="36"/>
      <c r="K44" s="39"/>
    </row>
    <row r="45" spans="2:11" s="1" customFormat="1" ht="22.5" customHeight="1" x14ac:dyDescent="0.3">
      <c r="B45" s="35"/>
      <c r="C45" s="36"/>
      <c r="D45" s="36"/>
      <c r="E45" s="356" t="str">
        <f>E7</f>
        <v>Propojení kanalizace Branná</v>
      </c>
      <c r="F45" s="342"/>
      <c r="G45" s="342"/>
      <c r="H45" s="342"/>
      <c r="I45" s="92"/>
      <c r="J45" s="36"/>
      <c r="K45" s="39"/>
    </row>
    <row r="46" spans="2:11" s="1" customFormat="1" ht="14.45" customHeight="1" x14ac:dyDescent="0.3">
      <c r="B46" s="35"/>
      <c r="C46" s="31" t="s">
        <v>86</v>
      </c>
      <c r="D46" s="36"/>
      <c r="E46" s="36"/>
      <c r="F46" s="36"/>
      <c r="G46" s="36"/>
      <c r="H46" s="36"/>
      <c r="I46" s="92"/>
      <c r="J46" s="36"/>
      <c r="K46" s="39"/>
    </row>
    <row r="47" spans="2:11" s="1" customFormat="1" ht="23.25" customHeight="1" x14ac:dyDescent="0.3">
      <c r="B47" s="35"/>
      <c r="C47" s="36"/>
      <c r="D47" s="36"/>
      <c r="E47" s="357" t="str">
        <f>E9</f>
        <v>SO 01 - Kanalizace dešťová</v>
      </c>
      <c r="F47" s="342"/>
      <c r="G47" s="342"/>
      <c r="H47" s="342"/>
      <c r="I47" s="92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92"/>
      <c r="J48" s="36"/>
      <c r="K48" s="39"/>
    </row>
    <row r="49" spans="2:47" s="1" customFormat="1" ht="18" customHeight="1" x14ac:dyDescent="0.3">
      <c r="B49" s="35"/>
      <c r="C49" s="31" t="s">
        <v>22</v>
      </c>
      <c r="D49" s="36"/>
      <c r="E49" s="36"/>
      <c r="F49" s="29" t="str">
        <f>F12</f>
        <v>Branná</v>
      </c>
      <c r="G49" s="36"/>
      <c r="H49" s="36"/>
      <c r="I49" s="93" t="s">
        <v>24</v>
      </c>
      <c r="J49" s="94" t="str">
        <f>IF(J12="","",J12)</f>
        <v>04.10.2016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92"/>
      <c r="J50" s="36"/>
      <c r="K50" s="39"/>
    </row>
    <row r="51" spans="2:47" s="1" customFormat="1" ht="15" x14ac:dyDescent="0.3">
      <c r="B51" s="35"/>
      <c r="C51" s="31" t="s">
        <v>28</v>
      </c>
      <c r="D51" s="36"/>
      <c r="E51" s="36"/>
      <c r="F51" s="29" t="str">
        <f>E15</f>
        <v xml:space="preserve"> </v>
      </c>
      <c r="G51" s="36"/>
      <c r="H51" s="36"/>
      <c r="I51" s="93" t="s">
        <v>34</v>
      </c>
      <c r="J51" s="29" t="str">
        <f>E21</f>
        <v>Ing. Jana Máchová</v>
      </c>
      <c r="K51" s="39"/>
    </row>
    <row r="52" spans="2:47" s="1" customFormat="1" ht="14.45" customHeight="1" x14ac:dyDescent="0.3">
      <c r="B52" s="35"/>
      <c r="C52" s="31" t="s">
        <v>32</v>
      </c>
      <c r="D52" s="36"/>
      <c r="E52" s="36"/>
      <c r="F52" s="29" t="str">
        <f>IF(E18="","",E18)</f>
        <v/>
      </c>
      <c r="G52" s="36"/>
      <c r="H52" s="36"/>
      <c r="I52" s="92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92"/>
      <c r="J53" s="36"/>
      <c r="K53" s="39"/>
    </row>
    <row r="54" spans="2:47" s="1" customFormat="1" ht="29.25" customHeight="1" x14ac:dyDescent="0.3">
      <c r="B54" s="35"/>
      <c r="C54" s="116" t="s">
        <v>89</v>
      </c>
      <c r="D54" s="106"/>
      <c r="E54" s="106"/>
      <c r="F54" s="106"/>
      <c r="G54" s="106"/>
      <c r="H54" s="106"/>
      <c r="I54" s="117"/>
      <c r="J54" s="118" t="s">
        <v>90</v>
      </c>
      <c r="K54" s="11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92"/>
      <c r="J55" s="36"/>
      <c r="K55" s="39"/>
    </row>
    <row r="56" spans="2:47" s="1" customFormat="1" ht="29.25" customHeight="1" x14ac:dyDescent="0.3">
      <c r="B56" s="35"/>
      <c r="C56" s="120" t="s">
        <v>91</v>
      </c>
      <c r="D56" s="36"/>
      <c r="E56" s="36"/>
      <c r="F56" s="36"/>
      <c r="G56" s="36"/>
      <c r="H56" s="36"/>
      <c r="I56" s="92"/>
      <c r="J56" s="102">
        <f>J89</f>
        <v>0</v>
      </c>
      <c r="K56" s="39"/>
      <c r="AU56" s="18" t="s">
        <v>92</v>
      </c>
    </row>
    <row r="57" spans="2:47" s="7" customFormat="1" ht="24.95" customHeight="1" x14ac:dyDescent="0.3">
      <c r="B57" s="121"/>
      <c r="C57" s="122"/>
      <c r="D57" s="123" t="s">
        <v>93</v>
      </c>
      <c r="E57" s="124"/>
      <c r="F57" s="124"/>
      <c r="G57" s="124"/>
      <c r="H57" s="124"/>
      <c r="I57" s="125"/>
      <c r="J57" s="126">
        <f>J90</f>
        <v>0</v>
      </c>
      <c r="K57" s="127"/>
    </row>
    <row r="58" spans="2:47" s="8" customFormat="1" ht="19.899999999999999" customHeight="1" x14ac:dyDescent="0.3">
      <c r="B58" s="128"/>
      <c r="C58" s="129"/>
      <c r="D58" s="130" t="s">
        <v>94</v>
      </c>
      <c r="E58" s="131"/>
      <c r="F58" s="131"/>
      <c r="G58" s="131"/>
      <c r="H58" s="131"/>
      <c r="I58" s="132"/>
      <c r="J58" s="133">
        <f>J91</f>
        <v>0</v>
      </c>
      <c r="K58" s="134"/>
    </row>
    <row r="59" spans="2:47" s="8" customFormat="1" ht="19.899999999999999" customHeight="1" x14ac:dyDescent="0.3">
      <c r="B59" s="128"/>
      <c r="C59" s="129"/>
      <c r="D59" s="130" t="s">
        <v>95</v>
      </c>
      <c r="E59" s="131"/>
      <c r="F59" s="131"/>
      <c r="G59" s="131"/>
      <c r="H59" s="131"/>
      <c r="I59" s="132"/>
      <c r="J59" s="133">
        <f>J230</f>
        <v>0</v>
      </c>
      <c r="K59" s="134"/>
    </row>
    <row r="60" spans="2:47" s="8" customFormat="1" ht="14.85" customHeight="1" x14ac:dyDescent="0.3">
      <c r="B60" s="128"/>
      <c r="C60" s="129"/>
      <c r="D60" s="130" t="s">
        <v>96</v>
      </c>
      <c r="E60" s="131"/>
      <c r="F60" s="131"/>
      <c r="G60" s="131"/>
      <c r="H60" s="131"/>
      <c r="I60" s="132"/>
      <c r="J60" s="133">
        <f>J231</f>
        <v>0</v>
      </c>
      <c r="K60" s="134"/>
    </row>
    <row r="61" spans="2:47" s="8" customFormat="1" ht="14.85" customHeight="1" x14ac:dyDescent="0.3">
      <c r="B61" s="128"/>
      <c r="C61" s="129"/>
      <c r="D61" s="130" t="s">
        <v>97</v>
      </c>
      <c r="E61" s="131"/>
      <c r="F61" s="131"/>
      <c r="G61" s="131"/>
      <c r="H61" s="131"/>
      <c r="I61" s="132"/>
      <c r="J61" s="133">
        <f>J267</f>
        <v>0</v>
      </c>
      <c r="K61" s="134"/>
    </row>
    <row r="62" spans="2:47" s="8" customFormat="1" ht="19.899999999999999" customHeight="1" x14ac:dyDescent="0.3">
      <c r="B62" s="128"/>
      <c r="C62" s="129"/>
      <c r="D62" s="130" t="s">
        <v>98</v>
      </c>
      <c r="E62" s="131"/>
      <c r="F62" s="131"/>
      <c r="G62" s="131"/>
      <c r="H62" s="131"/>
      <c r="I62" s="132"/>
      <c r="J62" s="133">
        <f>J273</f>
        <v>0</v>
      </c>
      <c r="K62" s="134"/>
    </row>
    <row r="63" spans="2:47" s="8" customFormat="1" ht="14.85" customHeight="1" x14ac:dyDescent="0.3">
      <c r="B63" s="128"/>
      <c r="C63" s="129"/>
      <c r="D63" s="130" t="s">
        <v>99</v>
      </c>
      <c r="E63" s="131"/>
      <c r="F63" s="131"/>
      <c r="G63" s="131"/>
      <c r="H63" s="131"/>
      <c r="I63" s="132"/>
      <c r="J63" s="133">
        <f>J274</f>
        <v>0</v>
      </c>
      <c r="K63" s="134"/>
    </row>
    <row r="64" spans="2:47" s="8" customFormat="1" ht="14.85" customHeight="1" x14ac:dyDescent="0.3">
      <c r="B64" s="128"/>
      <c r="C64" s="129"/>
      <c r="D64" s="130" t="s">
        <v>100</v>
      </c>
      <c r="E64" s="131"/>
      <c r="F64" s="131"/>
      <c r="G64" s="131"/>
      <c r="H64" s="131"/>
      <c r="I64" s="132"/>
      <c r="J64" s="133">
        <f>J282</f>
        <v>0</v>
      </c>
      <c r="K64" s="134"/>
    </row>
    <row r="65" spans="2:12" s="8" customFormat="1" ht="19.899999999999999" customHeight="1" x14ac:dyDescent="0.3">
      <c r="B65" s="128"/>
      <c r="C65" s="129"/>
      <c r="D65" s="130" t="s">
        <v>101</v>
      </c>
      <c r="E65" s="131"/>
      <c r="F65" s="131"/>
      <c r="G65" s="131"/>
      <c r="H65" s="131"/>
      <c r="I65" s="132"/>
      <c r="J65" s="133">
        <f>J346</f>
        <v>0</v>
      </c>
      <c r="K65" s="134"/>
    </row>
    <row r="66" spans="2:12" s="8" customFormat="1" ht="14.85" customHeight="1" x14ac:dyDescent="0.3">
      <c r="B66" s="128"/>
      <c r="C66" s="129"/>
      <c r="D66" s="130" t="s">
        <v>102</v>
      </c>
      <c r="E66" s="131"/>
      <c r="F66" s="131"/>
      <c r="G66" s="131"/>
      <c r="H66" s="131"/>
      <c r="I66" s="132"/>
      <c r="J66" s="133">
        <f>J347</f>
        <v>0</v>
      </c>
      <c r="K66" s="134"/>
    </row>
    <row r="67" spans="2:12" s="7" customFormat="1" ht="24.95" customHeight="1" x14ac:dyDescent="0.3">
      <c r="B67" s="121"/>
      <c r="C67" s="122"/>
      <c r="D67" s="123" t="s">
        <v>103</v>
      </c>
      <c r="E67" s="124"/>
      <c r="F67" s="124"/>
      <c r="G67" s="124"/>
      <c r="H67" s="124"/>
      <c r="I67" s="125"/>
      <c r="J67" s="126">
        <f>J368</f>
        <v>0</v>
      </c>
      <c r="K67" s="127"/>
    </row>
    <row r="68" spans="2:12" s="8" customFormat="1" ht="19.899999999999999" customHeight="1" x14ac:dyDescent="0.3">
      <c r="B68" s="128"/>
      <c r="C68" s="129"/>
      <c r="D68" s="130" t="s">
        <v>104</v>
      </c>
      <c r="E68" s="131"/>
      <c r="F68" s="131"/>
      <c r="G68" s="131"/>
      <c r="H68" s="131"/>
      <c r="I68" s="132"/>
      <c r="J68" s="133">
        <f>J369</f>
        <v>0</v>
      </c>
      <c r="K68" s="134"/>
    </row>
    <row r="69" spans="2:12" s="8" customFormat="1" ht="19.899999999999999" customHeight="1" x14ac:dyDescent="0.3">
      <c r="B69" s="128"/>
      <c r="C69" s="129"/>
      <c r="D69" s="130" t="s">
        <v>105</v>
      </c>
      <c r="E69" s="131"/>
      <c r="F69" s="131"/>
      <c r="G69" s="131"/>
      <c r="H69" s="131"/>
      <c r="I69" s="132"/>
      <c r="J69" s="133">
        <f>J379</f>
        <v>0</v>
      </c>
      <c r="K69" s="134"/>
    </row>
    <row r="70" spans="2:12" s="1" customFormat="1" ht="21.75" customHeight="1" x14ac:dyDescent="0.3">
      <c r="B70" s="35"/>
      <c r="C70" s="36"/>
      <c r="D70" s="36"/>
      <c r="E70" s="36"/>
      <c r="F70" s="36"/>
      <c r="G70" s="36"/>
      <c r="H70" s="36"/>
      <c r="I70" s="92"/>
      <c r="J70" s="36"/>
      <c r="K70" s="39"/>
    </row>
    <row r="71" spans="2:12" s="1" customFormat="1" ht="6.95" customHeight="1" x14ac:dyDescent="0.3">
      <c r="B71" s="50"/>
      <c r="C71" s="51"/>
      <c r="D71" s="51"/>
      <c r="E71" s="51"/>
      <c r="F71" s="51"/>
      <c r="G71" s="51"/>
      <c r="H71" s="51"/>
      <c r="I71" s="113"/>
      <c r="J71" s="51"/>
      <c r="K71" s="52"/>
    </row>
    <row r="75" spans="2:12" s="1" customFormat="1" ht="6.95" customHeight="1" x14ac:dyDescent="0.3">
      <c r="B75" s="53"/>
      <c r="C75" s="54"/>
      <c r="D75" s="54"/>
      <c r="E75" s="54"/>
      <c r="F75" s="54"/>
      <c r="G75" s="54"/>
      <c r="H75" s="54"/>
      <c r="I75" s="114"/>
      <c r="J75" s="54"/>
      <c r="K75" s="54"/>
      <c r="L75" s="35"/>
    </row>
    <row r="76" spans="2:12" s="1" customFormat="1" ht="36.950000000000003" customHeight="1" x14ac:dyDescent="0.3">
      <c r="B76" s="35"/>
      <c r="C76" s="55" t="s">
        <v>106</v>
      </c>
      <c r="L76" s="35"/>
    </row>
    <row r="77" spans="2:12" s="1" customFormat="1" ht="6.95" customHeight="1" x14ac:dyDescent="0.3">
      <c r="B77" s="35"/>
      <c r="L77" s="35"/>
    </row>
    <row r="78" spans="2:12" s="1" customFormat="1" ht="14.45" customHeight="1" x14ac:dyDescent="0.3">
      <c r="B78" s="35"/>
      <c r="C78" s="57" t="s">
        <v>16</v>
      </c>
      <c r="L78" s="35"/>
    </row>
    <row r="79" spans="2:12" s="1" customFormat="1" ht="22.5" customHeight="1" x14ac:dyDescent="0.3">
      <c r="B79" s="35"/>
      <c r="E79" s="354" t="str">
        <f>E7</f>
        <v>Propojení kanalizace Branná</v>
      </c>
      <c r="F79" s="326"/>
      <c r="G79" s="326"/>
      <c r="H79" s="326"/>
      <c r="L79" s="35"/>
    </row>
    <row r="80" spans="2:12" s="1" customFormat="1" ht="14.45" customHeight="1" x14ac:dyDescent="0.3">
      <c r="B80" s="35"/>
      <c r="C80" s="57" t="s">
        <v>86</v>
      </c>
      <c r="L80" s="35"/>
    </row>
    <row r="81" spans="2:65" s="1" customFormat="1" ht="23.25" customHeight="1" x14ac:dyDescent="0.3">
      <c r="B81" s="35"/>
      <c r="E81" s="323" t="str">
        <f>E9</f>
        <v>SO 01 - Kanalizace dešťová</v>
      </c>
      <c r="F81" s="326"/>
      <c r="G81" s="326"/>
      <c r="H81" s="326"/>
      <c r="L81" s="35"/>
    </row>
    <row r="82" spans="2:65" s="1" customFormat="1" ht="6.95" customHeight="1" x14ac:dyDescent="0.3">
      <c r="B82" s="35"/>
      <c r="L82" s="35"/>
    </row>
    <row r="83" spans="2:65" s="1" customFormat="1" ht="18" customHeight="1" x14ac:dyDescent="0.3">
      <c r="B83" s="35"/>
      <c r="C83" s="57" t="s">
        <v>22</v>
      </c>
      <c r="F83" s="135" t="str">
        <f>F12</f>
        <v>Branná</v>
      </c>
      <c r="I83" s="136" t="s">
        <v>24</v>
      </c>
      <c r="J83" s="61" t="str">
        <f>IF(J12="","",J12)</f>
        <v>04.10.2016</v>
      </c>
      <c r="L83" s="35"/>
    </row>
    <row r="84" spans="2:65" s="1" customFormat="1" ht="6.95" customHeight="1" x14ac:dyDescent="0.3">
      <c r="B84" s="35"/>
      <c r="L84" s="35"/>
    </row>
    <row r="85" spans="2:65" s="1" customFormat="1" ht="15" x14ac:dyDescent="0.3">
      <c r="B85" s="35"/>
      <c r="C85" s="57" t="s">
        <v>28</v>
      </c>
      <c r="F85" s="135" t="str">
        <f>E15</f>
        <v xml:space="preserve"> </v>
      </c>
      <c r="I85" s="136" t="s">
        <v>34</v>
      </c>
      <c r="J85" s="135" t="str">
        <f>E21</f>
        <v>Ing. Jana Máchová</v>
      </c>
      <c r="L85" s="35"/>
    </row>
    <row r="86" spans="2:65" s="1" customFormat="1" ht="14.45" customHeight="1" x14ac:dyDescent="0.3">
      <c r="B86" s="35"/>
      <c r="C86" s="57" t="s">
        <v>32</v>
      </c>
      <c r="F86" s="135" t="str">
        <f>IF(E18="","",E18)</f>
        <v/>
      </c>
      <c r="L86" s="35"/>
    </row>
    <row r="87" spans="2:65" s="1" customFormat="1" ht="10.35" customHeight="1" x14ac:dyDescent="0.3">
      <c r="B87" s="35"/>
      <c r="L87" s="35"/>
    </row>
    <row r="88" spans="2:65" s="9" customFormat="1" ht="29.25" customHeight="1" x14ac:dyDescent="0.3">
      <c r="B88" s="137"/>
      <c r="C88" s="138" t="s">
        <v>107</v>
      </c>
      <c r="D88" s="139" t="s">
        <v>60</v>
      </c>
      <c r="E88" s="139" t="s">
        <v>56</v>
      </c>
      <c r="F88" s="139" t="s">
        <v>108</v>
      </c>
      <c r="G88" s="139" t="s">
        <v>109</v>
      </c>
      <c r="H88" s="139" t="s">
        <v>110</v>
      </c>
      <c r="I88" s="140" t="s">
        <v>111</v>
      </c>
      <c r="J88" s="139" t="s">
        <v>90</v>
      </c>
      <c r="K88" s="141" t="s">
        <v>112</v>
      </c>
      <c r="L88" s="137"/>
      <c r="M88" s="68" t="s">
        <v>113</v>
      </c>
      <c r="N88" s="69" t="s">
        <v>45</v>
      </c>
      <c r="O88" s="69" t="s">
        <v>114</v>
      </c>
      <c r="P88" s="69" t="s">
        <v>115</v>
      </c>
      <c r="Q88" s="69" t="s">
        <v>116</v>
      </c>
      <c r="R88" s="69" t="s">
        <v>117</v>
      </c>
      <c r="S88" s="69" t="s">
        <v>118</v>
      </c>
      <c r="T88" s="70" t="s">
        <v>119</v>
      </c>
    </row>
    <row r="89" spans="2:65" s="1" customFormat="1" ht="29.25" customHeight="1" x14ac:dyDescent="0.35">
      <c r="B89" s="35"/>
      <c r="C89" s="72" t="s">
        <v>91</v>
      </c>
      <c r="J89" s="142">
        <f>BK89</f>
        <v>0</v>
      </c>
      <c r="L89" s="35"/>
      <c r="M89" s="71"/>
      <c r="N89" s="62"/>
      <c r="O89" s="62"/>
      <c r="P89" s="143">
        <f>P90+P368</f>
        <v>0</v>
      </c>
      <c r="Q89" s="62"/>
      <c r="R89" s="143">
        <f>R90+R368</f>
        <v>61.805966249999997</v>
      </c>
      <c r="S89" s="62"/>
      <c r="T89" s="144">
        <f>T90+T368</f>
        <v>0</v>
      </c>
      <c r="AT89" s="18" t="s">
        <v>74</v>
      </c>
      <c r="AU89" s="18" t="s">
        <v>92</v>
      </c>
      <c r="BK89" s="145">
        <f>BK90+BK368</f>
        <v>0</v>
      </c>
    </row>
    <row r="90" spans="2:65" s="10" customFormat="1" ht="37.35" customHeight="1" x14ac:dyDescent="0.35">
      <c r="B90" s="146"/>
      <c r="D90" s="147" t="s">
        <v>74</v>
      </c>
      <c r="E90" s="148" t="s">
        <v>120</v>
      </c>
      <c r="F90" s="148" t="s">
        <v>121</v>
      </c>
      <c r="I90" s="149"/>
      <c r="J90" s="150">
        <f>BK90</f>
        <v>0</v>
      </c>
      <c r="L90" s="146"/>
      <c r="M90" s="151"/>
      <c r="N90" s="152"/>
      <c r="O90" s="152"/>
      <c r="P90" s="153">
        <f>P91+P230+P273+P346</f>
        <v>0</v>
      </c>
      <c r="Q90" s="152"/>
      <c r="R90" s="153">
        <f>R91+R230+R273+R346</f>
        <v>61.805966249999997</v>
      </c>
      <c r="S90" s="152"/>
      <c r="T90" s="154">
        <f>T91+T230+T273+T346</f>
        <v>0</v>
      </c>
      <c r="AR90" s="147" t="s">
        <v>21</v>
      </c>
      <c r="AT90" s="155" t="s">
        <v>74</v>
      </c>
      <c r="AU90" s="155" t="s">
        <v>75</v>
      </c>
      <c r="AY90" s="147" t="s">
        <v>122</v>
      </c>
      <c r="BK90" s="156">
        <f>BK91+BK230+BK273+BK346</f>
        <v>0</v>
      </c>
    </row>
    <row r="91" spans="2:65" s="10" customFormat="1" ht="19.899999999999999" customHeight="1" x14ac:dyDescent="0.3">
      <c r="B91" s="146"/>
      <c r="D91" s="157" t="s">
        <v>74</v>
      </c>
      <c r="E91" s="158" t="s">
        <v>21</v>
      </c>
      <c r="F91" s="158" t="s">
        <v>123</v>
      </c>
      <c r="I91" s="149"/>
      <c r="J91" s="159">
        <f>BK91</f>
        <v>0</v>
      </c>
      <c r="L91" s="146"/>
      <c r="M91" s="151"/>
      <c r="N91" s="152"/>
      <c r="O91" s="152"/>
      <c r="P91" s="153">
        <f>SUM(P92:P229)</f>
        <v>0</v>
      </c>
      <c r="Q91" s="152"/>
      <c r="R91" s="153">
        <f>SUM(R92:R229)</f>
        <v>1.32632343</v>
      </c>
      <c r="S91" s="152"/>
      <c r="T91" s="154">
        <f>SUM(T92:T229)</f>
        <v>0</v>
      </c>
      <c r="AR91" s="147" t="s">
        <v>21</v>
      </c>
      <c r="AT91" s="155" t="s">
        <v>74</v>
      </c>
      <c r="AU91" s="155" t="s">
        <v>21</v>
      </c>
      <c r="AY91" s="147" t="s">
        <v>122</v>
      </c>
      <c r="BK91" s="156">
        <f>SUM(BK92:BK229)</f>
        <v>0</v>
      </c>
    </row>
    <row r="92" spans="2:65" s="1" customFormat="1" ht="31.5" customHeight="1" x14ac:dyDescent="0.3">
      <c r="B92" s="160"/>
      <c r="C92" s="161" t="s">
        <v>21</v>
      </c>
      <c r="D92" s="161" t="s">
        <v>124</v>
      </c>
      <c r="E92" s="162" t="s">
        <v>125</v>
      </c>
      <c r="F92" s="163" t="s">
        <v>126</v>
      </c>
      <c r="G92" s="164" t="s">
        <v>127</v>
      </c>
      <c r="H92" s="165">
        <v>1.421</v>
      </c>
      <c r="I92" s="166"/>
      <c r="J92" s="167">
        <f>ROUND(I92*H92,2)</f>
        <v>0</v>
      </c>
      <c r="K92" s="163" t="s">
        <v>128</v>
      </c>
      <c r="L92" s="35"/>
      <c r="M92" s="168" t="s">
        <v>3</v>
      </c>
      <c r="N92" s="169" t="s">
        <v>46</v>
      </c>
      <c r="O92" s="36"/>
      <c r="P92" s="170">
        <f>O92*H92</f>
        <v>0</v>
      </c>
      <c r="Q92" s="170">
        <v>0</v>
      </c>
      <c r="R92" s="170">
        <f>Q92*H92</f>
        <v>0</v>
      </c>
      <c r="S92" s="170">
        <v>0</v>
      </c>
      <c r="T92" s="171">
        <f>S92*H92</f>
        <v>0</v>
      </c>
      <c r="AR92" s="18" t="s">
        <v>129</v>
      </c>
      <c r="AT92" s="18" t="s">
        <v>124</v>
      </c>
      <c r="AU92" s="18" t="s">
        <v>83</v>
      </c>
      <c r="AY92" s="18" t="s">
        <v>122</v>
      </c>
      <c r="BE92" s="172">
        <f>IF(N92="základní",J92,0)</f>
        <v>0</v>
      </c>
      <c r="BF92" s="172">
        <f>IF(N92="snížená",J92,0)</f>
        <v>0</v>
      </c>
      <c r="BG92" s="172">
        <f>IF(N92="zákl. přenesená",J92,0)</f>
        <v>0</v>
      </c>
      <c r="BH92" s="172">
        <f>IF(N92="sníž. přenesená",J92,0)</f>
        <v>0</v>
      </c>
      <c r="BI92" s="172">
        <f>IF(N92="nulová",J92,0)</f>
        <v>0</v>
      </c>
      <c r="BJ92" s="18" t="s">
        <v>21</v>
      </c>
      <c r="BK92" s="172">
        <f>ROUND(I92*H92,2)</f>
        <v>0</v>
      </c>
      <c r="BL92" s="18" t="s">
        <v>129</v>
      </c>
      <c r="BM92" s="18" t="s">
        <v>130</v>
      </c>
    </row>
    <row r="93" spans="2:65" s="1" customFormat="1" ht="54" x14ac:dyDescent="0.3">
      <c r="B93" s="35"/>
      <c r="D93" s="173" t="s">
        <v>131</v>
      </c>
      <c r="F93" s="174" t="s">
        <v>132</v>
      </c>
      <c r="I93" s="175"/>
      <c r="L93" s="35"/>
      <c r="M93" s="64"/>
      <c r="N93" s="36"/>
      <c r="O93" s="36"/>
      <c r="P93" s="36"/>
      <c r="Q93" s="36"/>
      <c r="R93" s="36"/>
      <c r="S93" s="36"/>
      <c r="T93" s="65"/>
      <c r="AT93" s="18" t="s">
        <v>131</v>
      </c>
      <c r="AU93" s="18" t="s">
        <v>83</v>
      </c>
    </row>
    <row r="94" spans="2:65" s="11" customFormat="1" x14ac:dyDescent="0.3">
      <c r="B94" s="176"/>
      <c r="D94" s="173" t="s">
        <v>133</v>
      </c>
      <c r="E94" s="177" t="s">
        <v>3</v>
      </c>
      <c r="F94" s="178" t="s">
        <v>134</v>
      </c>
      <c r="H94" s="179">
        <v>0.42699999999999999</v>
      </c>
      <c r="I94" s="180"/>
      <c r="L94" s="176"/>
      <c r="M94" s="181"/>
      <c r="N94" s="182"/>
      <c r="O94" s="182"/>
      <c r="P94" s="182"/>
      <c r="Q94" s="182"/>
      <c r="R94" s="182"/>
      <c r="S94" s="182"/>
      <c r="T94" s="183"/>
      <c r="AT94" s="177" t="s">
        <v>133</v>
      </c>
      <c r="AU94" s="177" t="s">
        <v>83</v>
      </c>
      <c r="AV94" s="11" t="s">
        <v>83</v>
      </c>
      <c r="AW94" s="11" t="s">
        <v>38</v>
      </c>
      <c r="AX94" s="11" t="s">
        <v>75</v>
      </c>
      <c r="AY94" s="177" t="s">
        <v>122</v>
      </c>
    </row>
    <row r="95" spans="2:65" s="11" customFormat="1" x14ac:dyDescent="0.3">
      <c r="B95" s="176"/>
      <c r="D95" s="173" t="s">
        <v>133</v>
      </c>
      <c r="E95" s="177" t="s">
        <v>3</v>
      </c>
      <c r="F95" s="178" t="s">
        <v>135</v>
      </c>
      <c r="H95" s="179">
        <v>0.42699999999999999</v>
      </c>
      <c r="I95" s="180"/>
      <c r="L95" s="176"/>
      <c r="M95" s="181"/>
      <c r="N95" s="182"/>
      <c r="O95" s="182"/>
      <c r="P95" s="182"/>
      <c r="Q95" s="182"/>
      <c r="R95" s="182"/>
      <c r="S95" s="182"/>
      <c r="T95" s="183"/>
      <c r="AT95" s="177" t="s">
        <v>133</v>
      </c>
      <c r="AU95" s="177" t="s">
        <v>83</v>
      </c>
      <c r="AV95" s="11" t="s">
        <v>83</v>
      </c>
      <c r="AW95" s="11" t="s">
        <v>38</v>
      </c>
      <c r="AX95" s="11" t="s">
        <v>75</v>
      </c>
      <c r="AY95" s="177" t="s">
        <v>122</v>
      </c>
    </row>
    <row r="96" spans="2:65" s="11" customFormat="1" x14ac:dyDescent="0.3">
      <c r="B96" s="176"/>
      <c r="D96" s="173" t="s">
        <v>133</v>
      </c>
      <c r="E96" s="177" t="s">
        <v>3</v>
      </c>
      <c r="F96" s="178" t="s">
        <v>136</v>
      </c>
      <c r="H96" s="179">
        <v>0.56699999999999995</v>
      </c>
      <c r="I96" s="180"/>
      <c r="L96" s="176"/>
      <c r="M96" s="181"/>
      <c r="N96" s="182"/>
      <c r="O96" s="182"/>
      <c r="P96" s="182"/>
      <c r="Q96" s="182"/>
      <c r="R96" s="182"/>
      <c r="S96" s="182"/>
      <c r="T96" s="183"/>
      <c r="AT96" s="177" t="s">
        <v>133</v>
      </c>
      <c r="AU96" s="177" t="s">
        <v>83</v>
      </c>
      <c r="AV96" s="11" t="s">
        <v>83</v>
      </c>
      <c r="AW96" s="11" t="s">
        <v>38</v>
      </c>
      <c r="AX96" s="11" t="s">
        <v>75</v>
      </c>
      <c r="AY96" s="177" t="s">
        <v>122</v>
      </c>
    </row>
    <row r="97" spans="2:65" s="12" customFormat="1" x14ac:dyDescent="0.3">
      <c r="B97" s="184"/>
      <c r="D97" s="185" t="s">
        <v>133</v>
      </c>
      <c r="E97" s="186" t="s">
        <v>3</v>
      </c>
      <c r="F97" s="187" t="s">
        <v>137</v>
      </c>
      <c r="H97" s="188">
        <v>1.421</v>
      </c>
      <c r="I97" s="189"/>
      <c r="L97" s="184"/>
      <c r="M97" s="190"/>
      <c r="N97" s="191"/>
      <c r="O97" s="191"/>
      <c r="P97" s="191"/>
      <c r="Q97" s="191"/>
      <c r="R97" s="191"/>
      <c r="S97" s="191"/>
      <c r="T97" s="192"/>
      <c r="AT97" s="193" t="s">
        <v>133</v>
      </c>
      <c r="AU97" s="193" t="s">
        <v>83</v>
      </c>
      <c r="AV97" s="12" t="s">
        <v>129</v>
      </c>
      <c r="AW97" s="12" t="s">
        <v>38</v>
      </c>
      <c r="AX97" s="12" t="s">
        <v>21</v>
      </c>
      <c r="AY97" s="193" t="s">
        <v>122</v>
      </c>
    </row>
    <row r="98" spans="2:65" s="1" customFormat="1" ht="31.5" customHeight="1" x14ac:dyDescent="0.3">
      <c r="B98" s="160"/>
      <c r="C98" s="161" t="s">
        <v>83</v>
      </c>
      <c r="D98" s="161" t="s">
        <v>124</v>
      </c>
      <c r="E98" s="162" t="s">
        <v>138</v>
      </c>
      <c r="F98" s="163" t="s">
        <v>139</v>
      </c>
      <c r="G98" s="164" t="s">
        <v>140</v>
      </c>
      <c r="H98" s="165">
        <v>3</v>
      </c>
      <c r="I98" s="166"/>
      <c r="J98" s="167">
        <f>ROUND(I98*H98,2)</f>
        <v>0</v>
      </c>
      <c r="K98" s="163" t="s">
        <v>128</v>
      </c>
      <c r="L98" s="35"/>
      <c r="M98" s="168" t="s">
        <v>3</v>
      </c>
      <c r="N98" s="169" t="s">
        <v>46</v>
      </c>
      <c r="O98" s="36"/>
      <c r="P98" s="170">
        <f>O98*H98</f>
        <v>0</v>
      </c>
      <c r="Q98" s="170">
        <v>0</v>
      </c>
      <c r="R98" s="170">
        <f>Q98*H98</f>
        <v>0</v>
      </c>
      <c r="S98" s="170">
        <v>0</v>
      </c>
      <c r="T98" s="171">
        <f>S98*H98</f>
        <v>0</v>
      </c>
      <c r="AR98" s="18" t="s">
        <v>129</v>
      </c>
      <c r="AT98" s="18" t="s">
        <v>124</v>
      </c>
      <c r="AU98" s="18" t="s">
        <v>83</v>
      </c>
      <c r="AY98" s="18" t="s">
        <v>122</v>
      </c>
      <c r="BE98" s="172">
        <f>IF(N98="základní",J98,0)</f>
        <v>0</v>
      </c>
      <c r="BF98" s="172">
        <f>IF(N98="snížená",J98,0)</f>
        <v>0</v>
      </c>
      <c r="BG98" s="172">
        <f>IF(N98="zákl. přenesená",J98,0)</f>
        <v>0</v>
      </c>
      <c r="BH98" s="172">
        <f>IF(N98="sníž. přenesená",J98,0)</f>
        <v>0</v>
      </c>
      <c r="BI98" s="172">
        <f>IF(N98="nulová",J98,0)</f>
        <v>0</v>
      </c>
      <c r="BJ98" s="18" t="s">
        <v>21</v>
      </c>
      <c r="BK98" s="172">
        <f>ROUND(I98*H98,2)</f>
        <v>0</v>
      </c>
      <c r="BL98" s="18" t="s">
        <v>129</v>
      </c>
      <c r="BM98" s="18" t="s">
        <v>141</v>
      </c>
    </row>
    <row r="99" spans="2:65" s="1" customFormat="1" ht="121.5" x14ac:dyDescent="0.3">
      <c r="B99" s="35"/>
      <c r="D99" s="173" t="s">
        <v>131</v>
      </c>
      <c r="F99" s="174" t="s">
        <v>142</v>
      </c>
      <c r="I99" s="175"/>
      <c r="L99" s="35"/>
      <c r="M99" s="64"/>
      <c r="N99" s="36"/>
      <c r="O99" s="36"/>
      <c r="P99" s="36"/>
      <c r="Q99" s="36"/>
      <c r="R99" s="36"/>
      <c r="S99" s="36"/>
      <c r="T99" s="65"/>
      <c r="AT99" s="18" t="s">
        <v>131</v>
      </c>
      <c r="AU99" s="18" t="s">
        <v>83</v>
      </c>
    </row>
    <row r="100" spans="2:65" s="11" customFormat="1" x14ac:dyDescent="0.3">
      <c r="B100" s="176"/>
      <c r="D100" s="173" t="s">
        <v>133</v>
      </c>
      <c r="E100" s="177" t="s">
        <v>3</v>
      </c>
      <c r="F100" s="178" t="s">
        <v>143</v>
      </c>
      <c r="H100" s="179">
        <v>1</v>
      </c>
      <c r="I100" s="180"/>
      <c r="L100" s="176"/>
      <c r="M100" s="181"/>
      <c r="N100" s="182"/>
      <c r="O100" s="182"/>
      <c r="P100" s="182"/>
      <c r="Q100" s="182"/>
      <c r="R100" s="182"/>
      <c r="S100" s="182"/>
      <c r="T100" s="183"/>
      <c r="AT100" s="177" t="s">
        <v>133</v>
      </c>
      <c r="AU100" s="177" t="s">
        <v>83</v>
      </c>
      <c r="AV100" s="11" t="s">
        <v>83</v>
      </c>
      <c r="AW100" s="11" t="s">
        <v>38</v>
      </c>
      <c r="AX100" s="11" t="s">
        <v>75</v>
      </c>
      <c r="AY100" s="177" t="s">
        <v>122</v>
      </c>
    </row>
    <row r="101" spans="2:65" s="11" customFormat="1" x14ac:dyDescent="0.3">
      <c r="B101" s="176"/>
      <c r="D101" s="173" t="s">
        <v>133</v>
      </c>
      <c r="E101" s="177" t="s">
        <v>3</v>
      </c>
      <c r="F101" s="178" t="s">
        <v>144</v>
      </c>
      <c r="H101" s="179">
        <v>1</v>
      </c>
      <c r="I101" s="180"/>
      <c r="L101" s="176"/>
      <c r="M101" s="181"/>
      <c r="N101" s="182"/>
      <c r="O101" s="182"/>
      <c r="P101" s="182"/>
      <c r="Q101" s="182"/>
      <c r="R101" s="182"/>
      <c r="S101" s="182"/>
      <c r="T101" s="183"/>
      <c r="AT101" s="177" t="s">
        <v>133</v>
      </c>
      <c r="AU101" s="177" t="s">
        <v>83</v>
      </c>
      <c r="AV101" s="11" t="s">
        <v>83</v>
      </c>
      <c r="AW101" s="11" t="s">
        <v>38</v>
      </c>
      <c r="AX101" s="11" t="s">
        <v>75</v>
      </c>
      <c r="AY101" s="177" t="s">
        <v>122</v>
      </c>
    </row>
    <row r="102" spans="2:65" s="11" customFormat="1" x14ac:dyDescent="0.3">
      <c r="B102" s="176"/>
      <c r="D102" s="173" t="s">
        <v>133</v>
      </c>
      <c r="E102" s="177" t="s">
        <v>3</v>
      </c>
      <c r="F102" s="178" t="s">
        <v>145</v>
      </c>
      <c r="H102" s="179">
        <v>1</v>
      </c>
      <c r="I102" s="180"/>
      <c r="L102" s="176"/>
      <c r="M102" s="181"/>
      <c r="N102" s="182"/>
      <c r="O102" s="182"/>
      <c r="P102" s="182"/>
      <c r="Q102" s="182"/>
      <c r="R102" s="182"/>
      <c r="S102" s="182"/>
      <c r="T102" s="183"/>
      <c r="AT102" s="177" t="s">
        <v>133</v>
      </c>
      <c r="AU102" s="177" t="s">
        <v>83</v>
      </c>
      <c r="AV102" s="11" t="s">
        <v>83</v>
      </c>
      <c r="AW102" s="11" t="s">
        <v>38</v>
      </c>
      <c r="AX102" s="11" t="s">
        <v>75</v>
      </c>
      <c r="AY102" s="177" t="s">
        <v>122</v>
      </c>
    </row>
    <row r="103" spans="2:65" s="12" customFormat="1" x14ac:dyDescent="0.3">
      <c r="B103" s="184"/>
      <c r="D103" s="185" t="s">
        <v>133</v>
      </c>
      <c r="E103" s="186" t="s">
        <v>3</v>
      </c>
      <c r="F103" s="187" t="s">
        <v>137</v>
      </c>
      <c r="H103" s="188">
        <v>3</v>
      </c>
      <c r="I103" s="189"/>
      <c r="L103" s="184"/>
      <c r="M103" s="190"/>
      <c r="N103" s="191"/>
      <c r="O103" s="191"/>
      <c r="P103" s="191"/>
      <c r="Q103" s="191"/>
      <c r="R103" s="191"/>
      <c r="S103" s="191"/>
      <c r="T103" s="192"/>
      <c r="AT103" s="193" t="s">
        <v>133</v>
      </c>
      <c r="AU103" s="193" t="s">
        <v>83</v>
      </c>
      <c r="AV103" s="12" t="s">
        <v>129</v>
      </c>
      <c r="AW103" s="12" t="s">
        <v>38</v>
      </c>
      <c r="AX103" s="12" t="s">
        <v>21</v>
      </c>
      <c r="AY103" s="193" t="s">
        <v>122</v>
      </c>
    </row>
    <row r="104" spans="2:65" s="1" customFormat="1" ht="31.5" customHeight="1" x14ac:dyDescent="0.3">
      <c r="B104" s="160"/>
      <c r="C104" s="161" t="s">
        <v>146</v>
      </c>
      <c r="D104" s="161" t="s">
        <v>124</v>
      </c>
      <c r="E104" s="162" t="s">
        <v>147</v>
      </c>
      <c r="F104" s="163" t="s">
        <v>148</v>
      </c>
      <c r="G104" s="164" t="s">
        <v>140</v>
      </c>
      <c r="H104" s="165">
        <v>3</v>
      </c>
      <c r="I104" s="166"/>
      <c r="J104" s="167">
        <f>ROUND(I104*H104,2)</f>
        <v>0</v>
      </c>
      <c r="K104" s="163" t="s">
        <v>128</v>
      </c>
      <c r="L104" s="35"/>
      <c r="M104" s="168" t="s">
        <v>3</v>
      </c>
      <c r="N104" s="169" t="s">
        <v>46</v>
      </c>
      <c r="O104" s="36"/>
      <c r="P104" s="170">
        <f>O104*H104</f>
        <v>0</v>
      </c>
      <c r="Q104" s="170">
        <v>5.0000000000000002E-5</v>
      </c>
      <c r="R104" s="170">
        <f>Q104*H104</f>
        <v>1.5000000000000001E-4</v>
      </c>
      <c r="S104" s="170">
        <v>0</v>
      </c>
      <c r="T104" s="171">
        <f>S104*H104</f>
        <v>0</v>
      </c>
      <c r="AR104" s="18" t="s">
        <v>129</v>
      </c>
      <c r="AT104" s="18" t="s">
        <v>124</v>
      </c>
      <c r="AU104" s="18" t="s">
        <v>83</v>
      </c>
      <c r="AY104" s="18" t="s">
        <v>122</v>
      </c>
      <c r="BE104" s="172">
        <f>IF(N104="základní",J104,0)</f>
        <v>0</v>
      </c>
      <c r="BF104" s="172">
        <f>IF(N104="snížená",J104,0)</f>
        <v>0</v>
      </c>
      <c r="BG104" s="172">
        <f>IF(N104="zákl. přenesená",J104,0)</f>
        <v>0</v>
      </c>
      <c r="BH104" s="172">
        <f>IF(N104="sníž. přenesená",J104,0)</f>
        <v>0</v>
      </c>
      <c r="BI104" s="172">
        <f>IF(N104="nulová",J104,0)</f>
        <v>0</v>
      </c>
      <c r="BJ104" s="18" t="s">
        <v>21</v>
      </c>
      <c r="BK104" s="172">
        <f>ROUND(I104*H104,2)</f>
        <v>0</v>
      </c>
      <c r="BL104" s="18" t="s">
        <v>129</v>
      </c>
      <c r="BM104" s="18" t="s">
        <v>149</v>
      </c>
    </row>
    <row r="105" spans="2:65" s="1" customFormat="1" ht="108" x14ac:dyDescent="0.3">
      <c r="B105" s="35"/>
      <c r="D105" s="173" t="s">
        <v>131</v>
      </c>
      <c r="F105" s="174" t="s">
        <v>150</v>
      </c>
      <c r="I105" s="175"/>
      <c r="L105" s="35"/>
      <c r="M105" s="64"/>
      <c r="N105" s="36"/>
      <c r="O105" s="36"/>
      <c r="P105" s="36"/>
      <c r="Q105" s="36"/>
      <c r="R105" s="36"/>
      <c r="S105" s="36"/>
      <c r="T105" s="65"/>
      <c r="AT105" s="18" t="s">
        <v>131</v>
      </c>
      <c r="AU105" s="18" t="s">
        <v>83</v>
      </c>
    </row>
    <row r="106" spans="2:65" s="11" customFormat="1" x14ac:dyDescent="0.3">
      <c r="B106" s="176"/>
      <c r="D106" s="173" t="s">
        <v>133</v>
      </c>
      <c r="E106" s="177" t="s">
        <v>3</v>
      </c>
      <c r="F106" s="178" t="s">
        <v>143</v>
      </c>
      <c r="H106" s="179">
        <v>1</v>
      </c>
      <c r="I106" s="180"/>
      <c r="L106" s="176"/>
      <c r="M106" s="181"/>
      <c r="N106" s="182"/>
      <c r="O106" s="182"/>
      <c r="P106" s="182"/>
      <c r="Q106" s="182"/>
      <c r="R106" s="182"/>
      <c r="S106" s="182"/>
      <c r="T106" s="183"/>
      <c r="AT106" s="177" t="s">
        <v>133</v>
      </c>
      <c r="AU106" s="177" t="s">
        <v>83</v>
      </c>
      <c r="AV106" s="11" t="s">
        <v>83</v>
      </c>
      <c r="AW106" s="11" t="s">
        <v>38</v>
      </c>
      <c r="AX106" s="11" t="s">
        <v>75</v>
      </c>
      <c r="AY106" s="177" t="s">
        <v>122</v>
      </c>
    </row>
    <row r="107" spans="2:65" s="11" customFormat="1" x14ac:dyDescent="0.3">
      <c r="B107" s="176"/>
      <c r="D107" s="173" t="s">
        <v>133</v>
      </c>
      <c r="E107" s="177" t="s">
        <v>3</v>
      </c>
      <c r="F107" s="178" t="s">
        <v>144</v>
      </c>
      <c r="H107" s="179">
        <v>1</v>
      </c>
      <c r="I107" s="180"/>
      <c r="L107" s="176"/>
      <c r="M107" s="181"/>
      <c r="N107" s="182"/>
      <c r="O107" s="182"/>
      <c r="P107" s="182"/>
      <c r="Q107" s="182"/>
      <c r="R107" s="182"/>
      <c r="S107" s="182"/>
      <c r="T107" s="183"/>
      <c r="AT107" s="177" t="s">
        <v>133</v>
      </c>
      <c r="AU107" s="177" t="s">
        <v>83</v>
      </c>
      <c r="AV107" s="11" t="s">
        <v>83</v>
      </c>
      <c r="AW107" s="11" t="s">
        <v>38</v>
      </c>
      <c r="AX107" s="11" t="s">
        <v>75</v>
      </c>
      <c r="AY107" s="177" t="s">
        <v>122</v>
      </c>
    </row>
    <row r="108" spans="2:65" s="11" customFormat="1" x14ac:dyDescent="0.3">
      <c r="B108" s="176"/>
      <c r="D108" s="173" t="s">
        <v>133</v>
      </c>
      <c r="E108" s="177" t="s">
        <v>3</v>
      </c>
      <c r="F108" s="178" t="s">
        <v>145</v>
      </c>
      <c r="H108" s="179">
        <v>1</v>
      </c>
      <c r="I108" s="180"/>
      <c r="L108" s="176"/>
      <c r="M108" s="181"/>
      <c r="N108" s="182"/>
      <c r="O108" s="182"/>
      <c r="P108" s="182"/>
      <c r="Q108" s="182"/>
      <c r="R108" s="182"/>
      <c r="S108" s="182"/>
      <c r="T108" s="183"/>
      <c r="AT108" s="177" t="s">
        <v>133</v>
      </c>
      <c r="AU108" s="177" t="s">
        <v>83</v>
      </c>
      <c r="AV108" s="11" t="s">
        <v>83</v>
      </c>
      <c r="AW108" s="11" t="s">
        <v>38</v>
      </c>
      <c r="AX108" s="11" t="s">
        <v>75</v>
      </c>
      <c r="AY108" s="177" t="s">
        <v>122</v>
      </c>
    </row>
    <row r="109" spans="2:65" s="12" customFormat="1" x14ac:dyDescent="0.3">
      <c r="B109" s="184"/>
      <c r="D109" s="185" t="s">
        <v>133</v>
      </c>
      <c r="E109" s="186" t="s">
        <v>3</v>
      </c>
      <c r="F109" s="187" t="s">
        <v>137</v>
      </c>
      <c r="H109" s="188">
        <v>3</v>
      </c>
      <c r="I109" s="189"/>
      <c r="L109" s="184"/>
      <c r="M109" s="190"/>
      <c r="N109" s="191"/>
      <c r="O109" s="191"/>
      <c r="P109" s="191"/>
      <c r="Q109" s="191"/>
      <c r="R109" s="191"/>
      <c r="S109" s="191"/>
      <c r="T109" s="192"/>
      <c r="AT109" s="193" t="s">
        <v>133</v>
      </c>
      <c r="AU109" s="193" t="s">
        <v>83</v>
      </c>
      <c r="AV109" s="12" t="s">
        <v>129</v>
      </c>
      <c r="AW109" s="12" t="s">
        <v>38</v>
      </c>
      <c r="AX109" s="12" t="s">
        <v>21</v>
      </c>
      <c r="AY109" s="193" t="s">
        <v>122</v>
      </c>
    </row>
    <row r="110" spans="2:65" s="1" customFormat="1" ht="31.5" customHeight="1" x14ac:dyDescent="0.3">
      <c r="B110" s="160"/>
      <c r="C110" s="161" t="s">
        <v>129</v>
      </c>
      <c r="D110" s="161" t="s">
        <v>124</v>
      </c>
      <c r="E110" s="162" t="s">
        <v>151</v>
      </c>
      <c r="F110" s="163" t="s">
        <v>152</v>
      </c>
      <c r="G110" s="164" t="s">
        <v>153</v>
      </c>
      <c r="H110" s="165">
        <v>24</v>
      </c>
      <c r="I110" s="166"/>
      <c r="J110" s="167">
        <f>ROUND(I110*H110,2)</f>
        <v>0</v>
      </c>
      <c r="K110" s="163" t="s">
        <v>128</v>
      </c>
      <c r="L110" s="35"/>
      <c r="M110" s="168" t="s">
        <v>3</v>
      </c>
      <c r="N110" s="169" t="s">
        <v>46</v>
      </c>
      <c r="O110" s="36"/>
      <c r="P110" s="170">
        <f>O110*H110</f>
        <v>0</v>
      </c>
      <c r="Q110" s="170">
        <v>0</v>
      </c>
      <c r="R110" s="170">
        <f>Q110*H110</f>
        <v>0</v>
      </c>
      <c r="S110" s="170">
        <v>0</v>
      </c>
      <c r="T110" s="171">
        <f>S110*H110</f>
        <v>0</v>
      </c>
      <c r="AR110" s="18" t="s">
        <v>129</v>
      </c>
      <c r="AT110" s="18" t="s">
        <v>124</v>
      </c>
      <c r="AU110" s="18" t="s">
        <v>83</v>
      </c>
      <c r="AY110" s="18" t="s">
        <v>122</v>
      </c>
      <c r="BE110" s="172">
        <f>IF(N110="základní",J110,0)</f>
        <v>0</v>
      </c>
      <c r="BF110" s="172">
        <f>IF(N110="snížená",J110,0)</f>
        <v>0</v>
      </c>
      <c r="BG110" s="172">
        <f>IF(N110="zákl. přenesená",J110,0)</f>
        <v>0</v>
      </c>
      <c r="BH110" s="172">
        <f>IF(N110="sníž. přenesená",J110,0)</f>
        <v>0</v>
      </c>
      <c r="BI110" s="172">
        <f>IF(N110="nulová",J110,0)</f>
        <v>0</v>
      </c>
      <c r="BJ110" s="18" t="s">
        <v>21</v>
      </c>
      <c r="BK110" s="172">
        <f>ROUND(I110*H110,2)</f>
        <v>0</v>
      </c>
      <c r="BL110" s="18" t="s">
        <v>129</v>
      </c>
      <c r="BM110" s="18" t="s">
        <v>154</v>
      </c>
    </row>
    <row r="111" spans="2:65" s="11" customFormat="1" x14ac:dyDescent="0.3">
      <c r="B111" s="176"/>
      <c r="D111" s="173" t="s">
        <v>133</v>
      </c>
      <c r="E111" s="177" t="s">
        <v>3</v>
      </c>
      <c r="F111" s="178" t="s">
        <v>155</v>
      </c>
      <c r="H111" s="179">
        <v>24</v>
      </c>
      <c r="I111" s="180"/>
      <c r="L111" s="176"/>
      <c r="M111" s="181"/>
      <c r="N111" s="182"/>
      <c r="O111" s="182"/>
      <c r="P111" s="182"/>
      <c r="Q111" s="182"/>
      <c r="R111" s="182"/>
      <c r="S111" s="182"/>
      <c r="T111" s="183"/>
      <c r="AT111" s="177" t="s">
        <v>133</v>
      </c>
      <c r="AU111" s="177" t="s">
        <v>83</v>
      </c>
      <c r="AV111" s="11" t="s">
        <v>83</v>
      </c>
      <c r="AW111" s="11" t="s">
        <v>38</v>
      </c>
      <c r="AX111" s="11" t="s">
        <v>75</v>
      </c>
      <c r="AY111" s="177" t="s">
        <v>122</v>
      </c>
    </row>
    <row r="112" spans="2:65" s="12" customFormat="1" x14ac:dyDescent="0.3">
      <c r="B112" s="184"/>
      <c r="D112" s="185" t="s">
        <v>133</v>
      </c>
      <c r="E112" s="186" t="s">
        <v>3</v>
      </c>
      <c r="F112" s="187" t="s">
        <v>137</v>
      </c>
      <c r="H112" s="188">
        <v>24</v>
      </c>
      <c r="I112" s="189"/>
      <c r="L112" s="184"/>
      <c r="M112" s="190"/>
      <c r="N112" s="191"/>
      <c r="O112" s="191"/>
      <c r="P112" s="191"/>
      <c r="Q112" s="191"/>
      <c r="R112" s="191"/>
      <c r="S112" s="191"/>
      <c r="T112" s="192"/>
      <c r="AT112" s="193" t="s">
        <v>133</v>
      </c>
      <c r="AU112" s="193" t="s">
        <v>83</v>
      </c>
      <c r="AV112" s="12" t="s">
        <v>129</v>
      </c>
      <c r="AW112" s="12" t="s">
        <v>38</v>
      </c>
      <c r="AX112" s="12" t="s">
        <v>21</v>
      </c>
      <c r="AY112" s="193" t="s">
        <v>122</v>
      </c>
    </row>
    <row r="113" spans="2:65" s="1" customFormat="1" ht="31.5" customHeight="1" x14ac:dyDescent="0.3">
      <c r="B113" s="160"/>
      <c r="C113" s="161" t="s">
        <v>156</v>
      </c>
      <c r="D113" s="161" t="s">
        <v>124</v>
      </c>
      <c r="E113" s="162" t="s">
        <v>157</v>
      </c>
      <c r="F113" s="163" t="s">
        <v>158</v>
      </c>
      <c r="G113" s="164" t="s">
        <v>159</v>
      </c>
      <c r="H113" s="165">
        <v>3</v>
      </c>
      <c r="I113" s="166"/>
      <c r="J113" s="167">
        <f>ROUND(I113*H113,2)</f>
        <v>0</v>
      </c>
      <c r="K113" s="163" t="s">
        <v>128</v>
      </c>
      <c r="L113" s="35"/>
      <c r="M113" s="168" t="s">
        <v>3</v>
      </c>
      <c r="N113" s="169" t="s">
        <v>46</v>
      </c>
      <c r="O113" s="36"/>
      <c r="P113" s="170">
        <f>O113*H113</f>
        <v>0</v>
      </c>
      <c r="Q113" s="170">
        <v>0</v>
      </c>
      <c r="R113" s="170">
        <f>Q113*H113</f>
        <v>0</v>
      </c>
      <c r="S113" s="170">
        <v>0</v>
      </c>
      <c r="T113" s="171">
        <f>S113*H113</f>
        <v>0</v>
      </c>
      <c r="AR113" s="18" t="s">
        <v>129</v>
      </c>
      <c r="AT113" s="18" t="s">
        <v>124</v>
      </c>
      <c r="AU113" s="18" t="s">
        <v>83</v>
      </c>
      <c r="AY113" s="18" t="s">
        <v>122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8" t="s">
        <v>21</v>
      </c>
      <c r="BK113" s="172">
        <f>ROUND(I113*H113,2)</f>
        <v>0</v>
      </c>
      <c r="BL113" s="18" t="s">
        <v>129</v>
      </c>
      <c r="BM113" s="18" t="s">
        <v>160</v>
      </c>
    </row>
    <row r="114" spans="2:65" s="11" customFormat="1" x14ac:dyDescent="0.3">
      <c r="B114" s="176"/>
      <c r="D114" s="173" t="s">
        <v>133</v>
      </c>
      <c r="E114" s="177" t="s">
        <v>3</v>
      </c>
      <c r="F114" s="178" t="s">
        <v>161</v>
      </c>
      <c r="H114" s="179">
        <v>3</v>
      </c>
      <c r="I114" s="180"/>
      <c r="L114" s="176"/>
      <c r="M114" s="181"/>
      <c r="N114" s="182"/>
      <c r="O114" s="182"/>
      <c r="P114" s="182"/>
      <c r="Q114" s="182"/>
      <c r="R114" s="182"/>
      <c r="S114" s="182"/>
      <c r="T114" s="183"/>
      <c r="AT114" s="177" t="s">
        <v>133</v>
      </c>
      <c r="AU114" s="177" t="s">
        <v>83</v>
      </c>
      <c r="AV114" s="11" t="s">
        <v>83</v>
      </c>
      <c r="AW114" s="11" t="s">
        <v>38</v>
      </c>
      <c r="AX114" s="11" t="s">
        <v>75</v>
      </c>
      <c r="AY114" s="177" t="s">
        <v>122</v>
      </c>
    </row>
    <row r="115" spans="2:65" s="12" customFormat="1" x14ac:dyDescent="0.3">
      <c r="B115" s="184"/>
      <c r="D115" s="185" t="s">
        <v>133</v>
      </c>
      <c r="E115" s="186" t="s">
        <v>3</v>
      </c>
      <c r="F115" s="187" t="s">
        <v>137</v>
      </c>
      <c r="H115" s="188">
        <v>3</v>
      </c>
      <c r="I115" s="189"/>
      <c r="L115" s="184"/>
      <c r="M115" s="190"/>
      <c r="N115" s="191"/>
      <c r="O115" s="191"/>
      <c r="P115" s="191"/>
      <c r="Q115" s="191"/>
      <c r="R115" s="191"/>
      <c r="S115" s="191"/>
      <c r="T115" s="192"/>
      <c r="AT115" s="193" t="s">
        <v>133</v>
      </c>
      <c r="AU115" s="193" t="s">
        <v>83</v>
      </c>
      <c r="AV115" s="12" t="s">
        <v>129</v>
      </c>
      <c r="AW115" s="12" t="s">
        <v>38</v>
      </c>
      <c r="AX115" s="12" t="s">
        <v>21</v>
      </c>
      <c r="AY115" s="193" t="s">
        <v>122</v>
      </c>
    </row>
    <row r="116" spans="2:65" s="1" customFormat="1" ht="31.5" customHeight="1" x14ac:dyDescent="0.3">
      <c r="B116" s="160"/>
      <c r="C116" s="161" t="s">
        <v>162</v>
      </c>
      <c r="D116" s="161" t="s">
        <v>124</v>
      </c>
      <c r="E116" s="162" t="s">
        <v>163</v>
      </c>
      <c r="F116" s="163" t="s">
        <v>164</v>
      </c>
      <c r="G116" s="164" t="s">
        <v>127</v>
      </c>
      <c r="H116" s="165">
        <v>3.4860000000000002</v>
      </c>
      <c r="I116" s="166"/>
      <c r="J116" s="167">
        <f>ROUND(I116*H116,2)</f>
        <v>0</v>
      </c>
      <c r="K116" s="163" t="s">
        <v>128</v>
      </c>
      <c r="L116" s="35"/>
      <c r="M116" s="168" t="s">
        <v>3</v>
      </c>
      <c r="N116" s="169" t="s">
        <v>46</v>
      </c>
      <c r="O116" s="36"/>
      <c r="P116" s="170">
        <f>O116*H116</f>
        <v>0</v>
      </c>
      <c r="Q116" s="170">
        <v>0</v>
      </c>
      <c r="R116" s="170">
        <f>Q116*H116</f>
        <v>0</v>
      </c>
      <c r="S116" s="170">
        <v>0</v>
      </c>
      <c r="T116" s="171">
        <f>S116*H116</f>
        <v>0</v>
      </c>
      <c r="AR116" s="18" t="s">
        <v>129</v>
      </c>
      <c r="AT116" s="18" t="s">
        <v>124</v>
      </c>
      <c r="AU116" s="18" t="s">
        <v>83</v>
      </c>
      <c r="AY116" s="18" t="s">
        <v>122</v>
      </c>
      <c r="BE116" s="172">
        <f>IF(N116="základní",J116,0)</f>
        <v>0</v>
      </c>
      <c r="BF116" s="172">
        <f>IF(N116="snížená",J116,0)</f>
        <v>0</v>
      </c>
      <c r="BG116" s="172">
        <f>IF(N116="zákl. přenesená",J116,0)</f>
        <v>0</v>
      </c>
      <c r="BH116" s="172">
        <f>IF(N116="sníž. přenesená",J116,0)</f>
        <v>0</v>
      </c>
      <c r="BI116" s="172">
        <f>IF(N116="nulová",J116,0)</f>
        <v>0</v>
      </c>
      <c r="BJ116" s="18" t="s">
        <v>21</v>
      </c>
      <c r="BK116" s="172">
        <f>ROUND(I116*H116,2)</f>
        <v>0</v>
      </c>
      <c r="BL116" s="18" t="s">
        <v>129</v>
      </c>
      <c r="BM116" s="18" t="s">
        <v>165</v>
      </c>
    </row>
    <row r="117" spans="2:65" s="1" customFormat="1" ht="324" x14ac:dyDescent="0.3">
      <c r="B117" s="35"/>
      <c r="D117" s="173" t="s">
        <v>131</v>
      </c>
      <c r="F117" s="174" t="s">
        <v>166</v>
      </c>
      <c r="I117" s="175"/>
      <c r="L117" s="35"/>
      <c r="M117" s="64"/>
      <c r="N117" s="36"/>
      <c r="O117" s="36"/>
      <c r="P117" s="36"/>
      <c r="Q117" s="36"/>
      <c r="R117" s="36"/>
      <c r="S117" s="36"/>
      <c r="T117" s="65"/>
      <c r="AT117" s="18" t="s">
        <v>131</v>
      </c>
      <c r="AU117" s="18" t="s">
        <v>83</v>
      </c>
    </row>
    <row r="118" spans="2:65" s="11" customFormat="1" x14ac:dyDescent="0.3">
      <c r="B118" s="176"/>
      <c r="D118" s="173" t="s">
        <v>133</v>
      </c>
      <c r="E118" s="177" t="s">
        <v>3</v>
      </c>
      <c r="F118" s="178" t="s">
        <v>167</v>
      </c>
      <c r="H118" s="179">
        <v>3.4860000000000002</v>
      </c>
      <c r="I118" s="180"/>
      <c r="L118" s="176"/>
      <c r="M118" s="181"/>
      <c r="N118" s="182"/>
      <c r="O118" s="182"/>
      <c r="P118" s="182"/>
      <c r="Q118" s="182"/>
      <c r="R118" s="182"/>
      <c r="S118" s="182"/>
      <c r="T118" s="183"/>
      <c r="AT118" s="177" t="s">
        <v>133</v>
      </c>
      <c r="AU118" s="177" t="s">
        <v>83</v>
      </c>
      <c r="AV118" s="11" t="s">
        <v>83</v>
      </c>
      <c r="AW118" s="11" t="s">
        <v>38</v>
      </c>
      <c r="AX118" s="11" t="s">
        <v>75</v>
      </c>
      <c r="AY118" s="177" t="s">
        <v>122</v>
      </c>
    </row>
    <row r="119" spans="2:65" s="12" customFormat="1" x14ac:dyDescent="0.3">
      <c r="B119" s="184"/>
      <c r="D119" s="185" t="s">
        <v>133</v>
      </c>
      <c r="E119" s="186" t="s">
        <v>3</v>
      </c>
      <c r="F119" s="187" t="s">
        <v>137</v>
      </c>
      <c r="H119" s="188">
        <v>3.4860000000000002</v>
      </c>
      <c r="I119" s="189"/>
      <c r="L119" s="184"/>
      <c r="M119" s="190"/>
      <c r="N119" s="191"/>
      <c r="O119" s="191"/>
      <c r="P119" s="191"/>
      <c r="Q119" s="191"/>
      <c r="R119" s="191"/>
      <c r="S119" s="191"/>
      <c r="T119" s="192"/>
      <c r="AT119" s="193" t="s">
        <v>133</v>
      </c>
      <c r="AU119" s="193" t="s">
        <v>83</v>
      </c>
      <c r="AV119" s="12" t="s">
        <v>129</v>
      </c>
      <c r="AW119" s="12" t="s">
        <v>38</v>
      </c>
      <c r="AX119" s="12" t="s">
        <v>21</v>
      </c>
      <c r="AY119" s="193" t="s">
        <v>122</v>
      </c>
    </row>
    <row r="120" spans="2:65" s="1" customFormat="1" ht="22.5" customHeight="1" x14ac:dyDescent="0.3">
      <c r="B120" s="160"/>
      <c r="C120" s="161" t="s">
        <v>168</v>
      </c>
      <c r="D120" s="161" t="s">
        <v>124</v>
      </c>
      <c r="E120" s="162" t="s">
        <v>169</v>
      </c>
      <c r="F120" s="163" t="s">
        <v>170</v>
      </c>
      <c r="G120" s="164" t="s">
        <v>127</v>
      </c>
      <c r="H120" s="165">
        <v>1.7430000000000001</v>
      </c>
      <c r="I120" s="166"/>
      <c r="J120" s="167">
        <f>ROUND(I120*H120,2)</f>
        <v>0</v>
      </c>
      <c r="K120" s="163" t="s">
        <v>128</v>
      </c>
      <c r="L120" s="35"/>
      <c r="M120" s="168" t="s">
        <v>3</v>
      </c>
      <c r="N120" s="169" t="s">
        <v>46</v>
      </c>
      <c r="O120" s="36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AR120" s="18" t="s">
        <v>129</v>
      </c>
      <c r="AT120" s="18" t="s">
        <v>124</v>
      </c>
      <c r="AU120" s="18" t="s">
        <v>83</v>
      </c>
      <c r="AY120" s="18" t="s">
        <v>122</v>
      </c>
      <c r="BE120" s="172">
        <f>IF(N120="základní",J120,0)</f>
        <v>0</v>
      </c>
      <c r="BF120" s="172">
        <f>IF(N120="snížená",J120,0)</f>
        <v>0</v>
      </c>
      <c r="BG120" s="172">
        <f>IF(N120="zákl. přenesená",J120,0)</f>
        <v>0</v>
      </c>
      <c r="BH120" s="172">
        <f>IF(N120="sníž. přenesená",J120,0)</f>
        <v>0</v>
      </c>
      <c r="BI120" s="172">
        <f>IF(N120="nulová",J120,0)</f>
        <v>0</v>
      </c>
      <c r="BJ120" s="18" t="s">
        <v>21</v>
      </c>
      <c r="BK120" s="172">
        <f>ROUND(I120*H120,2)</f>
        <v>0</v>
      </c>
      <c r="BL120" s="18" t="s">
        <v>129</v>
      </c>
      <c r="BM120" s="18" t="s">
        <v>171</v>
      </c>
    </row>
    <row r="121" spans="2:65" s="1" customFormat="1" ht="324" x14ac:dyDescent="0.3">
      <c r="B121" s="35"/>
      <c r="D121" s="173" t="s">
        <v>131</v>
      </c>
      <c r="F121" s="174" t="s">
        <v>166</v>
      </c>
      <c r="I121" s="175"/>
      <c r="L121" s="35"/>
      <c r="M121" s="64"/>
      <c r="N121" s="36"/>
      <c r="O121" s="36"/>
      <c r="P121" s="36"/>
      <c r="Q121" s="36"/>
      <c r="R121" s="36"/>
      <c r="S121" s="36"/>
      <c r="T121" s="65"/>
      <c r="AT121" s="18" t="s">
        <v>131</v>
      </c>
      <c r="AU121" s="18" t="s">
        <v>83</v>
      </c>
    </row>
    <row r="122" spans="2:65" s="11" customFormat="1" x14ac:dyDescent="0.3">
      <c r="B122" s="176"/>
      <c r="D122" s="173" t="s">
        <v>133</v>
      </c>
      <c r="E122" s="177" t="s">
        <v>3</v>
      </c>
      <c r="F122" s="178" t="s">
        <v>172</v>
      </c>
      <c r="H122" s="179">
        <v>1.7430000000000001</v>
      </c>
      <c r="I122" s="180"/>
      <c r="L122" s="176"/>
      <c r="M122" s="181"/>
      <c r="N122" s="182"/>
      <c r="O122" s="182"/>
      <c r="P122" s="182"/>
      <c r="Q122" s="182"/>
      <c r="R122" s="182"/>
      <c r="S122" s="182"/>
      <c r="T122" s="183"/>
      <c r="AT122" s="177" t="s">
        <v>133</v>
      </c>
      <c r="AU122" s="177" t="s">
        <v>83</v>
      </c>
      <c r="AV122" s="11" t="s">
        <v>83</v>
      </c>
      <c r="AW122" s="11" t="s">
        <v>38</v>
      </c>
      <c r="AX122" s="11" t="s">
        <v>75</v>
      </c>
      <c r="AY122" s="177" t="s">
        <v>122</v>
      </c>
    </row>
    <row r="123" spans="2:65" s="12" customFormat="1" x14ac:dyDescent="0.3">
      <c r="B123" s="184"/>
      <c r="D123" s="185" t="s">
        <v>133</v>
      </c>
      <c r="E123" s="186" t="s">
        <v>3</v>
      </c>
      <c r="F123" s="187" t="s">
        <v>137</v>
      </c>
      <c r="H123" s="188">
        <v>1.7430000000000001</v>
      </c>
      <c r="I123" s="189"/>
      <c r="L123" s="184"/>
      <c r="M123" s="190"/>
      <c r="N123" s="191"/>
      <c r="O123" s="191"/>
      <c r="P123" s="191"/>
      <c r="Q123" s="191"/>
      <c r="R123" s="191"/>
      <c r="S123" s="191"/>
      <c r="T123" s="192"/>
      <c r="AT123" s="193" t="s">
        <v>133</v>
      </c>
      <c r="AU123" s="193" t="s">
        <v>83</v>
      </c>
      <c r="AV123" s="12" t="s">
        <v>129</v>
      </c>
      <c r="AW123" s="12" t="s">
        <v>38</v>
      </c>
      <c r="AX123" s="12" t="s">
        <v>21</v>
      </c>
      <c r="AY123" s="193" t="s">
        <v>122</v>
      </c>
    </row>
    <row r="124" spans="2:65" s="1" customFormat="1" ht="31.5" customHeight="1" x14ac:dyDescent="0.3">
      <c r="B124" s="160"/>
      <c r="C124" s="161" t="s">
        <v>173</v>
      </c>
      <c r="D124" s="161" t="s">
        <v>124</v>
      </c>
      <c r="E124" s="162" t="s">
        <v>174</v>
      </c>
      <c r="F124" s="163" t="s">
        <v>175</v>
      </c>
      <c r="G124" s="164" t="s">
        <v>127</v>
      </c>
      <c r="H124" s="165">
        <v>105.94799999999999</v>
      </c>
      <c r="I124" s="166"/>
      <c r="J124" s="167">
        <f>ROUND(I124*H124,2)</f>
        <v>0</v>
      </c>
      <c r="K124" s="163" t="s">
        <v>128</v>
      </c>
      <c r="L124" s="35"/>
      <c r="M124" s="168" t="s">
        <v>3</v>
      </c>
      <c r="N124" s="169" t="s">
        <v>46</v>
      </c>
      <c r="O124" s="36"/>
      <c r="P124" s="170">
        <f>O124*H124</f>
        <v>0</v>
      </c>
      <c r="Q124" s="170">
        <v>0</v>
      </c>
      <c r="R124" s="170">
        <f>Q124*H124</f>
        <v>0</v>
      </c>
      <c r="S124" s="170">
        <v>0</v>
      </c>
      <c r="T124" s="171">
        <f>S124*H124</f>
        <v>0</v>
      </c>
      <c r="AR124" s="18" t="s">
        <v>129</v>
      </c>
      <c r="AT124" s="18" t="s">
        <v>124</v>
      </c>
      <c r="AU124" s="18" t="s">
        <v>83</v>
      </c>
      <c r="AY124" s="18" t="s">
        <v>122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8" t="s">
        <v>21</v>
      </c>
      <c r="BK124" s="172">
        <f>ROUND(I124*H124,2)</f>
        <v>0</v>
      </c>
      <c r="BL124" s="18" t="s">
        <v>129</v>
      </c>
      <c r="BM124" s="18" t="s">
        <v>176</v>
      </c>
    </row>
    <row r="125" spans="2:65" s="1" customFormat="1" ht="202.5" x14ac:dyDescent="0.3">
      <c r="B125" s="35"/>
      <c r="D125" s="173" t="s">
        <v>131</v>
      </c>
      <c r="F125" s="174" t="s">
        <v>177</v>
      </c>
      <c r="I125" s="175"/>
      <c r="L125" s="35"/>
      <c r="M125" s="64"/>
      <c r="N125" s="36"/>
      <c r="O125" s="36"/>
      <c r="P125" s="36"/>
      <c r="Q125" s="36"/>
      <c r="R125" s="36"/>
      <c r="S125" s="36"/>
      <c r="T125" s="65"/>
      <c r="AT125" s="18" t="s">
        <v>131</v>
      </c>
      <c r="AU125" s="18" t="s">
        <v>83</v>
      </c>
    </row>
    <row r="126" spans="2:65" s="13" customFormat="1" x14ac:dyDescent="0.3">
      <c r="B126" s="194"/>
      <c r="D126" s="173" t="s">
        <v>133</v>
      </c>
      <c r="E126" s="195" t="s">
        <v>3</v>
      </c>
      <c r="F126" s="196" t="s">
        <v>178</v>
      </c>
      <c r="H126" s="197" t="s">
        <v>3</v>
      </c>
      <c r="I126" s="198"/>
      <c r="L126" s="194"/>
      <c r="M126" s="199"/>
      <c r="N126" s="200"/>
      <c r="O126" s="200"/>
      <c r="P126" s="200"/>
      <c r="Q126" s="200"/>
      <c r="R126" s="200"/>
      <c r="S126" s="200"/>
      <c r="T126" s="201"/>
      <c r="AT126" s="197" t="s">
        <v>133</v>
      </c>
      <c r="AU126" s="197" t="s">
        <v>83</v>
      </c>
      <c r="AV126" s="13" t="s">
        <v>21</v>
      </c>
      <c r="AW126" s="13" t="s">
        <v>38</v>
      </c>
      <c r="AX126" s="13" t="s">
        <v>75</v>
      </c>
      <c r="AY126" s="197" t="s">
        <v>122</v>
      </c>
    </row>
    <row r="127" spans="2:65" s="11" customFormat="1" x14ac:dyDescent="0.3">
      <c r="B127" s="176"/>
      <c r="D127" s="173" t="s">
        <v>133</v>
      </c>
      <c r="E127" s="177" t="s">
        <v>3</v>
      </c>
      <c r="F127" s="178" t="s">
        <v>179</v>
      </c>
      <c r="H127" s="179">
        <v>4.3029999999999999</v>
      </c>
      <c r="I127" s="180"/>
      <c r="L127" s="176"/>
      <c r="M127" s="181"/>
      <c r="N127" s="182"/>
      <c r="O127" s="182"/>
      <c r="P127" s="182"/>
      <c r="Q127" s="182"/>
      <c r="R127" s="182"/>
      <c r="S127" s="182"/>
      <c r="T127" s="183"/>
      <c r="AT127" s="177" t="s">
        <v>133</v>
      </c>
      <c r="AU127" s="177" t="s">
        <v>83</v>
      </c>
      <c r="AV127" s="11" t="s">
        <v>83</v>
      </c>
      <c r="AW127" s="11" t="s">
        <v>38</v>
      </c>
      <c r="AX127" s="11" t="s">
        <v>75</v>
      </c>
      <c r="AY127" s="177" t="s">
        <v>122</v>
      </c>
    </row>
    <row r="128" spans="2:65" s="11" customFormat="1" x14ac:dyDescent="0.3">
      <c r="B128" s="176"/>
      <c r="D128" s="173" t="s">
        <v>133</v>
      </c>
      <c r="E128" s="177" t="s">
        <v>3</v>
      </c>
      <c r="F128" s="178" t="s">
        <v>180</v>
      </c>
      <c r="H128" s="179">
        <v>4.2839999999999998</v>
      </c>
      <c r="I128" s="180"/>
      <c r="L128" s="176"/>
      <c r="M128" s="181"/>
      <c r="N128" s="182"/>
      <c r="O128" s="182"/>
      <c r="P128" s="182"/>
      <c r="Q128" s="182"/>
      <c r="R128" s="182"/>
      <c r="S128" s="182"/>
      <c r="T128" s="183"/>
      <c r="AT128" s="177" t="s">
        <v>133</v>
      </c>
      <c r="AU128" s="177" t="s">
        <v>83</v>
      </c>
      <c r="AV128" s="11" t="s">
        <v>83</v>
      </c>
      <c r="AW128" s="11" t="s">
        <v>38</v>
      </c>
      <c r="AX128" s="11" t="s">
        <v>75</v>
      </c>
      <c r="AY128" s="177" t="s">
        <v>122</v>
      </c>
    </row>
    <row r="129" spans="2:65" s="11" customFormat="1" x14ac:dyDescent="0.3">
      <c r="B129" s="176"/>
      <c r="D129" s="173" t="s">
        <v>133</v>
      </c>
      <c r="E129" s="177" t="s">
        <v>3</v>
      </c>
      <c r="F129" s="178" t="s">
        <v>181</v>
      </c>
      <c r="H129" s="179">
        <v>0</v>
      </c>
      <c r="I129" s="180"/>
      <c r="L129" s="176"/>
      <c r="M129" s="181"/>
      <c r="N129" s="182"/>
      <c r="O129" s="182"/>
      <c r="P129" s="182"/>
      <c r="Q129" s="182"/>
      <c r="R129" s="182"/>
      <c r="S129" s="182"/>
      <c r="T129" s="183"/>
      <c r="AT129" s="177" t="s">
        <v>133</v>
      </c>
      <c r="AU129" s="177" t="s">
        <v>83</v>
      </c>
      <c r="AV129" s="11" t="s">
        <v>83</v>
      </c>
      <c r="AW129" s="11" t="s">
        <v>38</v>
      </c>
      <c r="AX129" s="11" t="s">
        <v>75</v>
      </c>
      <c r="AY129" s="177" t="s">
        <v>122</v>
      </c>
    </row>
    <row r="130" spans="2:65" s="11" customFormat="1" x14ac:dyDescent="0.3">
      <c r="B130" s="176"/>
      <c r="D130" s="173" t="s">
        <v>133</v>
      </c>
      <c r="E130" s="177" t="s">
        <v>3</v>
      </c>
      <c r="F130" s="178" t="s">
        <v>182</v>
      </c>
      <c r="H130" s="179">
        <v>20.52</v>
      </c>
      <c r="I130" s="180"/>
      <c r="L130" s="176"/>
      <c r="M130" s="181"/>
      <c r="N130" s="182"/>
      <c r="O130" s="182"/>
      <c r="P130" s="182"/>
      <c r="Q130" s="182"/>
      <c r="R130" s="182"/>
      <c r="S130" s="182"/>
      <c r="T130" s="183"/>
      <c r="AT130" s="177" t="s">
        <v>133</v>
      </c>
      <c r="AU130" s="177" t="s">
        <v>83</v>
      </c>
      <c r="AV130" s="11" t="s">
        <v>83</v>
      </c>
      <c r="AW130" s="11" t="s">
        <v>38</v>
      </c>
      <c r="AX130" s="11" t="s">
        <v>75</v>
      </c>
      <c r="AY130" s="177" t="s">
        <v>122</v>
      </c>
    </row>
    <row r="131" spans="2:65" s="11" customFormat="1" x14ac:dyDescent="0.3">
      <c r="B131" s="176"/>
      <c r="D131" s="173" t="s">
        <v>133</v>
      </c>
      <c r="E131" s="177" t="s">
        <v>3</v>
      </c>
      <c r="F131" s="178" t="s">
        <v>183</v>
      </c>
      <c r="H131" s="179">
        <v>16.021000000000001</v>
      </c>
      <c r="I131" s="180"/>
      <c r="L131" s="176"/>
      <c r="M131" s="181"/>
      <c r="N131" s="182"/>
      <c r="O131" s="182"/>
      <c r="P131" s="182"/>
      <c r="Q131" s="182"/>
      <c r="R131" s="182"/>
      <c r="S131" s="182"/>
      <c r="T131" s="183"/>
      <c r="AT131" s="177" t="s">
        <v>133</v>
      </c>
      <c r="AU131" s="177" t="s">
        <v>83</v>
      </c>
      <c r="AV131" s="11" t="s">
        <v>83</v>
      </c>
      <c r="AW131" s="11" t="s">
        <v>38</v>
      </c>
      <c r="AX131" s="11" t="s">
        <v>75</v>
      </c>
      <c r="AY131" s="177" t="s">
        <v>122</v>
      </c>
    </row>
    <row r="132" spans="2:65" s="11" customFormat="1" x14ac:dyDescent="0.3">
      <c r="B132" s="176"/>
      <c r="D132" s="173" t="s">
        <v>133</v>
      </c>
      <c r="E132" s="177" t="s">
        <v>3</v>
      </c>
      <c r="F132" s="178" t="s">
        <v>184</v>
      </c>
      <c r="H132" s="179">
        <v>5.7320000000000002</v>
      </c>
      <c r="I132" s="180"/>
      <c r="L132" s="176"/>
      <c r="M132" s="181"/>
      <c r="N132" s="182"/>
      <c r="O132" s="182"/>
      <c r="P132" s="182"/>
      <c r="Q132" s="182"/>
      <c r="R132" s="182"/>
      <c r="S132" s="182"/>
      <c r="T132" s="183"/>
      <c r="AT132" s="177" t="s">
        <v>133</v>
      </c>
      <c r="AU132" s="177" t="s">
        <v>83</v>
      </c>
      <c r="AV132" s="11" t="s">
        <v>83</v>
      </c>
      <c r="AW132" s="11" t="s">
        <v>38</v>
      </c>
      <c r="AX132" s="11" t="s">
        <v>75</v>
      </c>
      <c r="AY132" s="177" t="s">
        <v>122</v>
      </c>
    </row>
    <row r="133" spans="2:65" s="11" customFormat="1" x14ac:dyDescent="0.3">
      <c r="B133" s="176"/>
      <c r="D133" s="173" t="s">
        <v>133</v>
      </c>
      <c r="E133" s="177" t="s">
        <v>3</v>
      </c>
      <c r="F133" s="178" t="s">
        <v>185</v>
      </c>
      <c r="H133" s="179">
        <v>28.081</v>
      </c>
      <c r="I133" s="180"/>
      <c r="L133" s="176"/>
      <c r="M133" s="181"/>
      <c r="N133" s="182"/>
      <c r="O133" s="182"/>
      <c r="P133" s="182"/>
      <c r="Q133" s="182"/>
      <c r="R133" s="182"/>
      <c r="S133" s="182"/>
      <c r="T133" s="183"/>
      <c r="AT133" s="177" t="s">
        <v>133</v>
      </c>
      <c r="AU133" s="177" t="s">
        <v>83</v>
      </c>
      <c r="AV133" s="11" t="s">
        <v>83</v>
      </c>
      <c r="AW133" s="11" t="s">
        <v>38</v>
      </c>
      <c r="AX133" s="11" t="s">
        <v>75</v>
      </c>
      <c r="AY133" s="177" t="s">
        <v>122</v>
      </c>
    </row>
    <row r="134" spans="2:65" s="11" customFormat="1" x14ac:dyDescent="0.3">
      <c r="B134" s="176"/>
      <c r="D134" s="173" t="s">
        <v>133</v>
      </c>
      <c r="E134" s="177" t="s">
        <v>3</v>
      </c>
      <c r="F134" s="178" t="s">
        <v>186</v>
      </c>
      <c r="H134" s="179">
        <v>59.938000000000002</v>
      </c>
      <c r="I134" s="180"/>
      <c r="L134" s="176"/>
      <c r="M134" s="181"/>
      <c r="N134" s="182"/>
      <c r="O134" s="182"/>
      <c r="P134" s="182"/>
      <c r="Q134" s="182"/>
      <c r="R134" s="182"/>
      <c r="S134" s="182"/>
      <c r="T134" s="183"/>
      <c r="AT134" s="177" t="s">
        <v>133</v>
      </c>
      <c r="AU134" s="177" t="s">
        <v>83</v>
      </c>
      <c r="AV134" s="11" t="s">
        <v>83</v>
      </c>
      <c r="AW134" s="11" t="s">
        <v>38</v>
      </c>
      <c r="AX134" s="11" t="s">
        <v>75</v>
      </c>
      <c r="AY134" s="177" t="s">
        <v>122</v>
      </c>
    </row>
    <row r="135" spans="2:65" s="11" customFormat="1" x14ac:dyDescent="0.3">
      <c r="B135" s="176"/>
      <c r="D135" s="173" t="s">
        <v>133</v>
      </c>
      <c r="E135" s="177" t="s">
        <v>3</v>
      </c>
      <c r="F135" s="178" t="s">
        <v>187</v>
      </c>
      <c r="H135" s="179">
        <v>47.606999999999999</v>
      </c>
      <c r="I135" s="180"/>
      <c r="L135" s="176"/>
      <c r="M135" s="181"/>
      <c r="N135" s="182"/>
      <c r="O135" s="182"/>
      <c r="P135" s="182"/>
      <c r="Q135" s="182"/>
      <c r="R135" s="182"/>
      <c r="S135" s="182"/>
      <c r="T135" s="183"/>
      <c r="AT135" s="177" t="s">
        <v>133</v>
      </c>
      <c r="AU135" s="177" t="s">
        <v>83</v>
      </c>
      <c r="AV135" s="11" t="s">
        <v>83</v>
      </c>
      <c r="AW135" s="11" t="s">
        <v>38</v>
      </c>
      <c r="AX135" s="11" t="s">
        <v>75</v>
      </c>
      <c r="AY135" s="177" t="s">
        <v>122</v>
      </c>
    </row>
    <row r="136" spans="2:65" s="11" customFormat="1" x14ac:dyDescent="0.3">
      <c r="B136" s="176"/>
      <c r="D136" s="173" t="s">
        <v>133</v>
      </c>
      <c r="E136" s="177" t="s">
        <v>3</v>
      </c>
      <c r="F136" s="178" t="s">
        <v>188</v>
      </c>
      <c r="H136" s="179">
        <v>18.05</v>
      </c>
      <c r="I136" s="180"/>
      <c r="L136" s="176"/>
      <c r="M136" s="181"/>
      <c r="N136" s="182"/>
      <c r="O136" s="182"/>
      <c r="P136" s="182"/>
      <c r="Q136" s="182"/>
      <c r="R136" s="182"/>
      <c r="S136" s="182"/>
      <c r="T136" s="183"/>
      <c r="AT136" s="177" t="s">
        <v>133</v>
      </c>
      <c r="AU136" s="177" t="s">
        <v>83</v>
      </c>
      <c r="AV136" s="11" t="s">
        <v>83</v>
      </c>
      <c r="AW136" s="11" t="s">
        <v>38</v>
      </c>
      <c r="AX136" s="11" t="s">
        <v>75</v>
      </c>
      <c r="AY136" s="177" t="s">
        <v>122</v>
      </c>
    </row>
    <row r="137" spans="2:65" s="11" customFormat="1" x14ac:dyDescent="0.3">
      <c r="B137" s="176"/>
      <c r="D137" s="173" t="s">
        <v>133</v>
      </c>
      <c r="E137" s="177" t="s">
        <v>3</v>
      </c>
      <c r="F137" s="178" t="s">
        <v>189</v>
      </c>
      <c r="H137" s="179">
        <v>7.36</v>
      </c>
      <c r="I137" s="180"/>
      <c r="L137" s="176"/>
      <c r="M137" s="181"/>
      <c r="N137" s="182"/>
      <c r="O137" s="182"/>
      <c r="P137" s="182"/>
      <c r="Q137" s="182"/>
      <c r="R137" s="182"/>
      <c r="S137" s="182"/>
      <c r="T137" s="183"/>
      <c r="AT137" s="177" t="s">
        <v>133</v>
      </c>
      <c r="AU137" s="177" t="s">
        <v>83</v>
      </c>
      <c r="AV137" s="11" t="s">
        <v>83</v>
      </c>
      <c r="AW137" s="11" t="s">
        <v>38</v>
      </c>
      <c r="AX137" s="11" t="s">
        <v>75</v>
      </c>
      <c r="AY137" s="177" t="s">
        <v>122</v>
      </c>
    </row>
    <row r="138" spans="2:65" s="14" customFormat="1" x14ac:dyDescent="0.3">
      <c r="B138" s="202"/>
      <c r="D138" s="173" t="s">
        <v>133</v>
      </c>
      <c r="E138" s="203" t="s">
        <v>3</v>
      </c>
      <c r="F138" s="204" t="s">
        <v>190</v>
      </c>
      <c r="H138" s="205">
        <v>211.89599999999999</v>
      </c>
      <c r="I138" s="206"/>
      <c r="L138" s="202"/>
      <c r="M138" s="207"/>
      <c r="N138" s="208"/>
      <c r="O138" s="208"/>
      <c r="P138" s="208"/>
      <c r="Q138" s="208"/>
      <c r="R138" s="208"/>
      <c r="S138" s="208"/>
      <c r="T138" s="209"/>
      <c r="AT138" s="203" t="s">
        <v>133</v>
      </c>
      <c r="AU138" s="203" t="s">
        <v>83</v>
      </c>
      <c r="AV138" s="14" t="s">
        <v>146</v>
      </c>
      <c r="AW138" s="14" t="s">
        <v>38</v>
      </c>
      <c r="AX138" s="14" t="s">
        <v>75</v>
      </c>
      <c r="AY138" s="203" t="s">
        <v>122</v>
      </c>
    </row>
    <row r="139" spans="2:65" s="11" customFormat="1" x14ac:dyDescent="0.3">
      <c r="B139" s="176"/>
      <c r="D139" s="173" t="s">
        <v>133</v>
      </c>
      <c r="E139" s="177" t="s">
        <v>3</v>
      </c>
      <c r="F139" s="178" t="s">
        <v>191</v>
      </c>
      <c r="H139" s="179">
        <v>-105.94799999999999</v>
      </c>
      <c r="I139" s="180"/>
      <c r="L139" s="176"/>
      <c r="M139" s="181"/>
      <c r="N139" s="182"/>
      <c r="O139" s="182"/>
      <c r="P139" s="182"/>
      <c r="Q139" s="182"/>
      <c r="R139" s="182"/>
      <c r="S139" s="182"/>
      <c r="T139" s="183"/>
      <c r="AT139" s="177" t="s">
        <v>133</v>
      </c>
      <c r="AU139" s="177" t="s">
        <v>83</v>
      </c>
      <c r="AV139" s="11" t="s">
        <v>83</v>
      </c>
      <c r="AW139" s="11" t="s">
        <v>38</v>
      </c>
      <c r="AX139" s="11" t="s">
        <v>75</v>
      </c>
      <c r="AY139" s="177" t="s">
        <v>122</v>
      </c>
    </row>
    <row r="140" spans="2:65" s="12" customFormat="1" x14ac:dyDescent="0.3">
      <c r="B140" s="184"/>
      <c r="D140" s="185" t="s">
        <v>133</v>
      </c>
      <c r="E140" s="186" t="s">
        <v>3</v>
      </c>
      <c r="F140" s="187" t="s">
        <v>137</v>
      </c>
      <c r="H140" s="188">
        <v>105.94799999999999</v>
      </c>
      <c r="I140" s="189"/>
      <c r="L140" s="184"/>
      <c r="M140" s="190"/>
      <c r="N140" s="191"/>
      <c r="O140" s="191"/>
      <c r="P140" s="191"/>
      <c r="Q140" s="191"/>
      <c r="R140" s="191"/>
      <c r="S140" s="191"/>
      <c r="T140" s="192"/>
      <c r="AT140" s="193" t="s">
        <v>133</v>
      </c>
      <c r="AU140" s="193" t="s">
        <v>83</v>
      </c>
      <c r="AV140" s="12" t="s">
        <v>129</v>
      </c>
      <c r="AW140" s="12" t="s">
        <v>38</v>
      </c>
      <c r="AX140" s="12" t="s">
        <v>21</v>
      </c>
      <c r="AY140" s="193" t="s">
        <v>122</v>
      </c>
    </row>
    <row r="141" spans="2:65" s="1" customFormat="1" ht="31.5" customHeight="1" x14ac:dyDescent="0.3">
      <c r="B141" s="160"/>
      <c r="C141" s="161" t="s">
        <v>192</v>
      </c>
      <c r="D141" s="161" t="s">
        <v>124</v>
      </c>
      <c r="E141" s="162" t="s">
        <v>193</v>
      </c>
      <c r="F141" s="163" t="s">
        <v>194</v>
      </c>
      <c r="G141" s="164" t="s">
        <v>127</v>
      </c>
      <c r="H141" s="165">
        <v>52.973999999999997</v>
      </c>
      <c r="I141" s="166"/>
      <c r="J141" s="167">
        <f>ROUND(I141*H141,2)</f>
        <v>0</v>
      </c>
      <c r="K141" s="163" t="s">
        <v>128</v>
      </c>
      <c r="L141" s="35"/>
      <c r="M141" s="168" t="s">
        <v>3</v>
      </c>
      <c r="N141" s="169" t="s">
        <v>46</v>
      </c>
      <c r="O141" s="36"/>
      <c r="P141" s="170">
        <f>O141*H141</f>
        <v>0</v>
      </c>
      <c r="Q141" s="170">
        <v>0</v>
      </c>
      <c r="R141" s="170">
        <f>Q141*H141</f>
        <v>0</v>
      </c>
      <c r="S141" s="170">
        <v>0</v>
      </c>
      <c r="T141" s="171">
        <f>S141*H141</f>
        <v>0</v>
      </c>
      <c r="AR141" s="18" t="s">
        <v>129</v>
      </c>
      <c r="AT141" s="18" t="s">
        <v>124</v>
      </c>
      <c r="AU141" s="18" t="s">
        <v>83</v>
      </c>
      <c r="AY141" s="18" t="s">
        <v>122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8" t="s">
        <v>21</v>
      </c>
      <c r="BK141" s="172">
        <f>ROUND(I141*H141,2)</f>
        <v>0</v>
      </c>
      <c r="BL141" s="18" t="s">
        <v>129</v>
      </c>
      <c r="BM141" s="18" t="s">
        <v>195</v>
      </c>
    </row>
    <row r="142" spans="2:65" s="1" customFormat="1" ht="202.5" x14ac:dyDescent="0.3">
      <c r="B142" s="35"/>
      <c r="D142" s="173" t="s">
        <v>131</v>
      </c>
      <c r="F142" s="174" t="s">
        <v>177</v>
      </c>
      <c r="I142" s="175"/>
      <c r="L142" s="35"/>
      <c r="M142" s="64"/>
      <c r="N142" s="36"/>
      <c r="O142" s="36"/>
      <c r="P142" s="36"/>
      <c r="Q142" s="36"/>
      <c r="R142" s="36"/>
      <c r="S142" s="36"/>
      <c r="T142" s="65"/>
      <c r="AT142" s="18" t="s">
        <v>131</v>
      </c>
      <c r="AU142" s="18" t="s">
        <v>83</v>
      </c>
    </row>
    <row r="143" spans="2:65" s="11" customFormat="1" x14ac:dyDescent="0.3">
      <c r="B143" s="176"/>
      <c r="D143" s="173" t="s">
        <v>133</v>
      </c>
      <c r="E143" s="177" t="s">
        <v>3</v>
      </c>
      <c r="F143" s="178" t="s">
        <v>196</v>
      </c>
      <c r="H143" s="179">
        <v>52.973999999999997</v>
      </c>
      <c r="I143" s="180"/>
      <c r="L143" s="176"/>
      <c r="M143" s="181"/>
      <c r="N143" s="182"/>
      <c r="O143" s="182"/>
      <c r="P143" s="182"/>
      <c r="Q143" s="182"/>
      <c r="R143" s="182"/>
      <c r="S143" s="182"/>
      <c r="T143" s="183"/>
      <c r="AT143" s="177" t="s">
        <v>133</v>
      </c>
      <c r="AU143" s="177" t="s">
        <v>83</v>
      </c>
      <c r="AV143" s="11" t="s">
        <v>83</v>
      </c>
      <c r="AW143" s="11" t="s">
        <v>38</v>
      </c>
      <c r="AX143" s="11" t="s">
        <v>75</v>
      </c>
      <c r="AY143" s="177" t="s">
        <v>122</v>
      </c>
    </row>
    <row r="144" spans="2:65" s="12" customFormat="1" x14ac:dyDescent="0.3">
      <c r="B144" s="184"/>
      <c r="D144" s="185" t="s">
        <v>133</v>
      </c>
      <c r="E144" s="186" t="s">
        <v>3</v>
      </c>
      <c r="F144" s="187" t="s">
        <v>137</v>
      </c>
      <c r="H144" s="188">
        <v>52.973999999999997</v>
      </c>
      <c r="I144" s="189"/>
      <c r="L144" s="184"/>
      <c r="M144" s="190"/>
      <c r="N144" s="191"/>
      <c r="O144" s="191"/>
      <c r="P144" s="191"/>
      <c r="Q144" s="191"/>
      <c r="R144" s="191"/>
      <c r="S144" s="191"/>
      <c r="T144" s="192"/>
      <c r="AT144" s="193" t="s">
        <v>133</v>
      </c>
      <c r="AU144" s="193" t="s">
        <v>83</v>
      </c>
      <c r="AV144" s="12" t="s">
        <v>129</v>
      </c>
      <c r="AW144" s="12" t="s">
        <v>38</v>
      </c>
      <c r="AX144" s="12" t="s">
        <v>21</v>
      </c>
      <c r="AY144" s="193" t="s">
        <v>122</v>
      </c>
    </row>
    <row r="145" spans="2:65" s="1" customFormat="1" ht="31.5" customHeight="1" x14ac:dyDescent="0.3">
      <c r="B145" s="160"/>
      <c r="C145" s="161" t="s">
        <v>26</v>
      </c>
      <c r="D145" s="161" t="s">
        <v>124</v>
      </c>
      <c r="E145" s="162" t="s">
        <v>197</v>
      </c>
      <c r="F145" s="163" t="s">
        <v>198</v>
      </c>
      <c r="G145" s="164" t="s">
        <v>127</v>
      </c>
      <c r="H145" s="165">
        <v>105.94799999999999</v>
      </c>
      <c r="I145" s="166"/>
      <c r="J145" s="167">
        <f>ROUND(I145*H145,2)</f>
        <v>0</v>
      </c>
      <c r="K145" s="163" t="s">
        <v>128</v>
      </c>
      <c r="L145" s="35"/>
      <c r="M145" s="168" t="s">
        <v>3</v>
      </c>
      <c r="N145" s="169" t="s">
        <v>46</v>
      </c>
      <c r="O145" s="36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AR145" s="18" t="s">
        <v>129</v>
      </c>
      <c r="AT145" s="18" t="s">
        <v>124</v>
      </c>
      <c r="AU145" s="18" t="s">
        <v>83</v>
      </c>
      <c r="AY145" s="18" t="s">
        <v>122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8" t="s">
        <v>21</v>
      </c>
      <c r="BK145" s="172">
        <f>ROUND(I145*H145,2)</f>
        <v>0</v>
      </c>
      <c r="BL145" s="18" t="s">
        <v>129</v>
      </c>
      <c r="BM145" s="18" t="s">
        <v>199</v>
      </c>
    </row>
    <row r="146" spans="2:65" s="1" customFormat="1" ht="202.5" x14ac:dyDescent="0.3">
      <c r="B146" s="35"/>
      <c r="D146" s="173" t="s">
        <v>131</v>
      </c>
      <c r="F146" s="174" t="s">
        <v>177</v>
      </c>
      <c r="I146" s="175"/>
      <c r="L146" s="35"/>
      <c r="M146" s="64"/>
      <c r="N146" s="36"/>
      <c r="O146" s="36"/>
      <c r="P146" s="36"/>
      <c r="Q146" s="36"/>
      <c r="R146" s="36"/>
      <c r="S146" s="36"/>
      <c r="T146" s="65"/>
      <c r="AT146" s="18" t="s">
        <v>131</v>
      </c>
      <c r="AU146" s="18" t="s">
        <v>83</v>
      </c>
    </row>
    <row r="147" spans="2:65" s="11" customFormat="1" x14ac:dyDescent="0.3">
      <c r="B147" s="176"/>
      <c r="D147" s="173" t="s">
        <v>133</v>
      </c>
      <c r="E147" s="177" t="s">
        <v>3</v>
      </c>
      <c r="F147" s="178" t="s">
        <v>200</v>
      </c>
      <c r="H147" s="179">
        <v>105.94799999999999</v>
      </c>
      <c r="I147" s="180"/>
      <c r="L147" s="176"/>
      <c r="M147" s="181"/>
      <c r="N147" s="182"/>
      <c r="O147" s="182"/>
      <c r="P147" s="182"/>
      <c r="Q147" s="182"/>
      <c r="R147" s="182"/>
      <c r="S147" s="182"/>
      <c r="T147" s="183"/>
      <c r="AT147" s="177" t="s">
        <v>133</v>
      </c>
      <c r="AU147" s="177" t="s">
        <v>83</v>
      </c>
      <c r="AV147" s="11" t="s">
        <v>83</v>
      </c>
      <c r="AW147" s="11" t="s">
        <v>38</v>
      </c>
      <c r="AX147" s="11" t="s">
        <v>75</v>
      </c>
      <c r="AY147" s="177" t="s">
        <v>122</v>
      </c>
    </row>
    <row r="148" spans="2:65" s="12" customFormat="1" x14ac:dyDescent="0.3">
      <c r="B148" s="184"/>
      <c r="D148" s="185" t="s">
        <v>133</v>
      </c>
      <c r="E148" s="186" t="s">
        <v>3</v>
      </c>
      <c r="F148" s="187" t="s">
        <v>137</v>
      </c>
      <c r="H148" s="188">
        <v>105.94799999999999</v>
      </c>
      <c r="I148" s="189"/>
      <c r="L148" s="184"/>
      <c r="M148" s="190"/>
      <c r="N148" s="191"/>
      <c r="O148" s="191"/>
      <c r="P148" s="191"/>
      <c r="Q148" s="191"/>
      <c r="R148" s="191"/>
      <c r="S148" s="191"/>
      <c r="T148" s="192"/>
      <c r="AT148" s="193" t="s">
        <v>133</v>
      </c>
      <c r="AU148" s="193" t="s">
        <v>83</v>
      </c>
      <c r="AV148" s="12" t="s">
        <v>129</v>
      </c>
      <c r="AW148" s="12" t="s">
        <v>38</v>
      </c>
      <c r="AX148" s="12" t="s">
        <v>21</v>
      </c>
      <c r="AY148" s="193" t="s">
        <v>122</v>
      </c>
    </row>
    <row r="149" spans="2:65" s="1" customFormat="1" ht="31.5" customHeight="1" x14ac:dyDescent="0.3">
      <c r="B149" s="160"/>
      <c r="C149" s="161" t="s">
        <v>201</v>
      </c>
      <c r="D149" s="161" t="s">
        <v>124</v>
      </c>
      <c r="E149" s="162" t="s">
        <v>202</v>
      </c>
      <c r="F149" s="163" t="s">
        <v>203</v>
      </c>
      <c r="G149" s="164" t="s">
        <v>127</v>
      </c>
      <c r="H149" s="165">
        <v>52.973999999999997</v>
      </c>
      <c r="I149" s="166"/>
      <c r="J149" s="167">
        <f>ROUND(I149*H149,2)</f>
        <v>0</v>
      </c>
      <c r="K149" s="163" t="s">
        <v>128</v>
      </c>
      <c r="L149" s="35"/>
      <c r="M149" s="168" t="s">
        <v>3</v>
      </c>
      <c r="N149" s="169" t="s">
        <v>46</v>
      </c>
      <c r="O149" s="36"/>
      <c r="P149" s="170">
        <f>O149*H149</f>
        <v>0</v>
      </c>
      <c r="Q149" s="170">
        <v>0</v>
      </c>
      <c r="R149" s="170">
        <f>Q149*H149</f>
        <v>0</v>
      </c>
      <c r="S149" s="170">
        <v>0</v>
      </c>
      <c r="T149" s="171">
        <f>S149*H149</f>
        <v>0</v>
      </c>
      <c r="AR149" s="18" t="s">
        <v>129</v>
      </c>
      <c r="AT149" s="18" t="s">
        <v>124</v>
      </c>
      <c r="AU149" s="18" t="s">
        <v>83</v>
      </c>
      <c r="AY149" s="18" t="s">
        <v>122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8" t="s">
        <v>21</v>
      </c>
      <c r="BK149" s="172">
        <f>ROUND(I149*H149,2)</f>
        <v>0</v>
      </c>
      <c r="BL149" s="18" t="s">
        <v>129</v>
      </c>
      <c r="BM149" s="18" t="s">
        <v>204</v>
      </c>
    </row>
    <row r="150" spans="2:65" s="1" customFormat="1" ht="202.5" x14ac:dyDescent="0.3">
      <c r="B150" s="35"/>
      <c r="D150" s="173" t="s">
        <v>131</v>
      </c>
      <c r="F150" s="174" t="s">
        <v>177</v>
      </c>
      <c r="I150" s="175"/>
      <c r="L150" s="35"/>
      <c r="M150" s="64"/>
      <c r="N150" s="36"/>
      <c r="O150" s="36"/>
      <c r="P150" s="36"/>
      <c r="Q150" s="36"/>
      <c r="R150" s="36"/>
      <c r="S150" s="36"/>
      <c r="T150" s="65"/>
      <c r="AT150" s="18" t="s">
        <v>131</v>
      </c>
      <c r="AU150" s="18" t="s">
        <v>83</v>
      </c>
    </row>
    <row r="151" spans="2:65" s="11" customFormat="1" x14ac:dyDescent="0.3">
      <c r="B151" s="176"/>
      <c r="D151" s="173" t="s">
        <v>133</v>
      </c>
      <c r="E151" s="177" t="s">
        <v>3</v>
      </c>
      <c r="F151" s="178" t="s">
        <v>196</v>
      </c>
      <c r="H151" s="179">
        <v>52.973999999999997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133</v>
      </c>
      <c r="AU151" s="177" t="s">
        <v>83</v>
      </c>
      <c r="AV151" s="11" t="s">
        <v>83</v>
      </c>
      <c r="AW151" s="11" t="s">
        <v>38</v>
      </c>
      <c r="AX151" s="11" t="s">
        <v>75</v>
      </c>
      <c r="AY151" s="177" t="s">
        <v>122</v>
      </c>
    </row>
    <row r="152" spans="2:65" s="12" customFormat="1" x14ac:dyDescent="0.3">
      <c r="B152" s="184"/>
      <c r="D152" s="185" t="s">
        <v>133</v>
      </c>
      <c r="E152" s="186" t="s">
        <v>3</v>
      </c>
      <c r="F152" s="187" t="s">
        <v>137</v>
      </c>
      <c r="H152" s="188">
        <v>52.973999999999997</v>
      </c>
      <c r="I152" s="189"/>
      <c r="L152" s="184"/>
      <c r="M152" s="190"/>
      <c r="N152" s="191"/>
      <c r="O152" s="191"/>
      <c r="P152" s="191"/>
      <c r="Q152" s="191"/>
      <c r="R152" s="191"/>
      <c r="S152" s="191"/>
      <c r="T152" s="192"/>
      <c r="AT152" s="193" t="s">
        <v>133</v>
      </c>
      <c r="AU152" s="193" t="s">
        <v>83</v>
      </c>
      <c r="AV152" s="12" t="s">
        <v>129</v>
      </c>
      <c r="AW152" s="12" t="s">
        <v>38</v>
      </c>
      <c r="AX152" s="12" t="s">
        <v>21</v>
      </c>
      <c r="AY152" s="193" t="s">
        <v>122</v>
      </c>
    </row>
    <row r="153" spans="2:65" s="1" customFormat="1" ht="22.5" customHeight="1" x14ac:dyDescent="0.3">
      <c r="B153" s="160"/>
      <c r="C153" s="161" t="s">
        <v>205</v>
      </c>
      <c r="D153" s="161" t="s">
        <v>124</v>
      </c>
      <c r="E153" s="162" t="s">
        <v>206</v>
      </c>
      <c r="F153" s="163" t="s">
        <v>207</v>
      </c>
      <c r="G153" s="164" t="s">
        <v>208</v>
      </c>
      <c r="H153" s="165">
        <v>6.7</v>
      </c>
      <c r="I153" s="166"/>
      <c r="J153" s="167">
        <f>ROUND(I153*H153,2)</f>
        <v>0</v>
      </c>
      <c r="K153" s="163" t="s">
        <v>3</v>
      </c>
      <c r="L153" s="35"/>
      <c r="M153" s="168" t="s">
        <v>3</v>
      </c>
      <c r="N153" s="169" t="s">
        <v>46</v>
      </c>
      <c r="O153" s="36"/>
      <c r="P153" s="170">
        <f>O153*H153</f>
        <v>0</v>
      </c>
      <c r="Q153" s="170">
        <v>0</v>
      </c>
      <c r="R153" s="170">
        <f>Q153*H153</f>
        <v>0</v>
      </c>
      <c r="S153" s="170">
        <v>0</v>
      </c>
      <c r="T153" s="171">
        <f>S153*H153</f>
        <v>0</v>
      </c>
      <c r="AR153" s="18" t="s">
        <v>129</v>
      </c>
      <c r="AT153" s="18" t="s">
        <v>124</v>
      </c>
      <c r="AU153" s="18" t="s">
        <v>83</v>
      </c>
      <c r="AY153" s="18" t="s">
        <v>122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8" t="s">
        <v>21</v>
      </c>
      <c r="BK153" s="172">
        <f>ROUND(I153*H153,2)</f>
        <v>0</v>
      </c>
      <c r="BL153" s="18" t="s">
        <v>129</v>
      </c>
      <c r="BM153" s="18" t="s">
        <v>209</v>
      </c>
    </row>
    <row r="154" spans="2:65" s="11" customFormat="1" x14ac:dyDescent="0.3">
      <c r="B154" s="176"/>
      <c r="D154" s="173" t="s">
        <v>133</v>
      </c>
      <c r="E154" s="177" t="s">
        <v>3</v>
      </c>
      <c r="F154" s="178" t="s">
        <v>210</v>
      </c>
      <c r="H154" s="179">
        <v>6.7</v>
      </c>
      <c r="I154" s="180"/>
      <c r="L154" s="176"/>
      <c r="M154" s="181"/>
      <c r="N154" s="182"/>
      <c r="O154" s="182"/>
      <c r="P154" s="182"/>
      <c r="Q154" s="182"/>
      <c r="R154" s="182"/>
      <c r="S154" s="182"/>
      <c r="T154" s="183"/>
      <c r="AT154" s="177" t="s">
        <v>133</v>
      </c>
      <c r="AU154" s="177" t="s">
        <v>83</v>
      </c>
      <c r="AV154" s="11" t="s">
        <v>83</v>
      </c>
      <c r="AW154" s="11" t="s">
        <v>38</v>
      </c>
      <c r="AX154" s="11" t="s">
        <v>75</v>
      </c>
      <c r="AY154" s="177" t="s">
        <v>122</v>
      </c>
    </row>
    <row r="155" spans="2:65" s="12" customFormat="1" x14ac:dyDescent="0.3">
      <c r="B155" s="184"/>
      <c r="D155" s="185" t="s">
        <v>133</v>
      </c>
      <c r="E155" s="186" t="s">
        <v>3</v>
      </c>
      <c r="F155" s="187" t="s">
        <v>137</v>
      </c>
      <c r="H155" s="188">
        <v>6.7</v>
      </c>
      <c r="I155" s="189"/>
      <c r="L155" s="184"/>
      <c r="M155" s="190"/>
      <c r="N155" s="191"/>
      <c r="O155" s="191"/>
      <c r="P155" s="191"/>
      <c r="Q155" s="191"/>
      <c r="R155" s="191"/>
      <c r="S155" s="191"/>
      <c r="T155" s="192"/>
      <c r="AT155" s="193" t="s">
        <v>133</v>
      </c>
      <c r="AU155" s="193" t="s">
        <v>83</v>
      </c>
      <c r="AV155" s="12" t="s">
        <v>129</v>
      </c>
      <c r="AW155" s="12" t="s">
        <v>38</v>
      </c>
      <c r="AX155" s="12" t="s">
        <v>21</v>
      </c>
      <c r="AY155" s="193" t="s">
        <v>122</v>
      </c>
    </row>
    <row r="156" spans="2:65" s="1" customFormat="1" ht="31.5" customHeight="1" x14ac:dyDescent="0.3">
      <c r="B156" s="160"/>
      <c r="C156" s="161" t="s">
        <v>211</v>
      </c>
      <c r="D156" s="161" t="s">
        <v>124</v>
      </c>
      <c r="E156" s="162" t="s">
        <v>212</v>
      </c>
      <c r="F156" s="163" t="s">
        <v>213</v>
      </c>
      <c r="G156" s="164" t="s">
        <v>214</v>
      </c>
      <c r="H156" s="165">
        <v>5.7370000000000001</v>
      </c>
      <c r="I156" s="166"/>
      <c r="J156" s="167">
        <f>ROUND(I156*H156,2)</f>
        <v>0</v>
      </c>
      <c r="K156" s="163" t="s">
        <v>128</v>
      </c>
      <c r="L156" s="35"/>
      <c r="M156" s="168" t="s">
        <v>3</v>
      </c>
      <c r="N156" s="169" t="s">
        <v>46</v>
      </c>
      <c r="O156" s="36"/>
      <c r="P156" s="170">
        <f>O156*H156</f>
        <v>0</v>
      </c>
      <c r="Q156" s="170">
        <v>8.4000000000000003E-4</v>
      </c>
      <c r="R156" s="170">
        <f>Q156*H156</f>
        <v>4.8190799999999999E-3</v>
      </c>
      <c r="S156" s="170">
        <v>0</v>
      </c>
      <c r="T156" s="171">
        <f>S156*H156</f>
        <v>0</v>
      </c>
      <c r="AR156" s="18" t="s">
        <v>129</v>
      </c>
      <c r="AT156" s="18" t="s">
        <v>124</v>
      </c>
      <c r="AU156" s="18" t="s">
        <v>83</v>
      </c>
      <c r="AY156" s="18" t="s">
        <v>122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8" t="s">
        <v>21</v>
      </c>
      <c r="BK156" s="172">
        <f>ROUND(I156*H156,2)</f>
        <v>0</v>
      </c>
      <c r="BL156" s="18" t="s">
        <v>129</v>
      </c>
      <c r="BM156" s="18" t="s">
        <v>215</v>
      </c>
    </row>
    <row r="157" spans="2:65" s="13" customFormat="1" x14ac:dyDescent="0.3">
      <c r="B157" s="194"/>
      <c r="D157" s="173" t="s">
        <v>133</v>
      </c>
      <c r="E157" s="195" t="s">
        <v>3</v>
      </c>
      <c r="F157" s="196" t="s">
        <v>178</v>
      </c>
      <c r="H157" s="197" t="s">
        <v>3</v>
      </c>
      <c r="I157" s="198"/>
      <c r="L157" s="194"/>
      <c r="M157" s="199"/>
      <c r="N157" s="200"/>
      <c r="O157" s="200"/>
      <c r="P157" s="200"/>
      <c r="Q157" s="200"/>
      <c r="R157" s="200"/>
      <c r="S157" s="200"/>
      <c r="T157" s="201"/>
      <c r="AT157" s="197" t="s">
        <v>133</v>
      </c>
      <c r="AU157" s="197" t="s">
        <v>83</v>
      </c>
      <c r="AV157" s="13" t="s">
        <v>21</v>
      </c>
      <c r="AW157" s="13" t="s">
        <v>38</v>
      </c>
      <c r="AX157" s="13" t="s">
        <v>75</v>
      </c>
      <c r="AY157" s="197" t="s">
        <v>122</v>
      </c>
    </row>
    <row r="158" spans="2:65" s="11" customFormat="1" x14ac:dyDescent="0.3">
      <c r="B158" s="176"/>
      <c r="D158" s="173" t="s">
        <v>133</v>
      </c>
      <c r="E158" s="177" t="s">
        <v>3</v>
      </c>
      <c r="F158" s="178" t="s">
        <v>216</v>
      </c>
      <c r="H158" s="179">
        <v>5.7370000000000001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133</v>
      </c>
      <c r="AU158" s="177" t="s">
        <v>83</v>
      </c>
      <c r="AV158" s="11" t="s">
        <v>83</v>
      </c>
      <c r="AW158" s="11" t="s">
        <v>38</v>
      </c>
      <c r="AX158" s="11" t="s">
        <v>75</v>
      </c>
      <c r="AY158" s="177" t="s">
        <v>122</v>
      </c>
    </row>
    <row r="159" spans="2:65" s="11" customFormat="1" x14ac:dyDescent="0.3">
      <c r="B159" s="176"/>
      <c r="D159" s="173" t="s">
        <v>133</v>
      </c>
      <c r="E159" s="177" t="s">
        <v>3</v>
      </c>
      <c r="F159" s="178" t="s">
        <v>217</v>
      </c>
      <c r="H159" s="179">
        <v>0</v>
      </c>
      <c r="I159" s="180"/>
      <c r="L159" s="176"/>
      <c r="M159" s="181"/>
      <c r="N159" s="182"/>
      <c r="O159" s="182"/>
      <c r="P159" s="182"/>
      <c r="Q159" s="182"/>
      <c r="R159" s="182"/>
      <c r="S159" s="182"/>
      <c r="T159" s="183"/>
      <c r="AT159" s="177" t="s">
        <v>133</v>
      </c>
      <c r="AU159" s="177" t="s">
        <v>83</v>
      </c>
      <c r="AV159" s="11" t="s">
        <v>83</v>
      </c>
      <c r="AW159" s="11" t="s">
        <v>38</v>
      </c>
      <c r="AX159" s="11" t="s">
        <v>75</v>
      </c>
      <c r="AY159" s="177" t="s">
        <v>122</v>
      </c>
    </row>
    <row r="160" spans="2:65" s="11" customFormat="1" x14ac:dyDescent="0.3">
      <c r="B160" s="176"/>
      <c r="D160" s="173" t="s">
        <v>133</v>
      </c>
      <c r="E160" s="177" t="s">
        <v>3</v>
      </c>
      <c r="F160" s="178" t="s">
        <v>181</v>
      </c>
      <c r="H160" s="179">
        <v>0</v>
      </c>
      <c r="I160" s="180"/>
      <c r="L160" s="176"/>
      <c r="M160" s="181"/>
      <c r="N160" s="182"/>
      <c r="O160" s="182"/>
      <c r="P160" s="182"/>
      <c r="Q160" s="182"/>
      <c r="R160" s="182"/>
      <c r="S160" s="182"/>
      <c r="T160" s="183"/>
      <c r="AT160" s="177" t="s">
        <v>133</v>
      </c>
      <c r="AU160" s="177" t="s">
        <v>83</v>
      </c>
      <c r="AV160" s="11" t="s">
        <v>83</v>
      </c>
      <c r="AW160" s="11" t="s">
        <v>38</v>
      </c>
      <c r="AX160" s="11" t="s">
        <v>75</v>
      </c>
      <c r="AY160" s="177" t="s">
        <v>122</v>
      </c>
    </row>
    <row r="161" spans="2:65" s="11" customFormat="1" x14ac:dyDescent="0.3">
      <c r="B161" s="176"/>
      <c r="D161" s="173" t="s">
        <v>133</v>
      </c>
      <c r="E161" s="177" t="s">
        <v>3</v>
      </c>
      <c r="F161" s="178" t="s">
        <v>218</v>
      </c>
      <c r="H161" s="179">
        <v>0</v>
      </c>
      <c r="I161" s="180"/>
      <c r="L161" s="176"/>
      <c r="M161" s="181"/>
      <c r="N161" s="182"/>
      <c r="O161" s="182"/>
      <c r="P161" s="182"/>
      <c r="Q161" s="182"/>
      <c r="R161" s="182"/>
      <c r="S161" s="182"/>
      <c r="T161" s="183"/>
      <c r="AT161" s="177" t="s">
        <v>133</v>
      </c>
      <c r="AU161" s="177" t="s">
        <v>83</v>
      </c>
      <c r="AV161" s="11" t="s">
        <v>83</v>
      </c>
      <c r="AW161" s="11" t="s">
        <v>38</v>
      </c>
      <c r="AX161" s="11" t="s">
        <v>75</v>
      </c>
      <c r="AY161" s="177" t="s">
        <v>122</v>
      </c>
    </row>
    <row r="162" spans="2:65" s="12" customFormat="1" x14ac:dyDescent="0.3">
      <c r="B162" s="184"/>
      <c r="D162" s="185" t="s">
        <v>133</v>
      </c>
      <c r="E162" s="186" t="s">
        <v>3</v>
      </c>
      <c r="F162" s="187" t="s">
        <v>137</v>
      </c>
      <c r="H162" s="188">
        <v>5.7370000000000001</v>
      </c>
      <c r="I162" s="189"/>
      <c r="L162" s="184"/>
      <c r="M162" s="190"/>
      <c r="N162" s="191"/>
      <c r="O162" s="191"/>
      <c r="P162" s="191"/>
      <c r="Q162" s="191"/>
      <c r="R162" s="191"/>
      <c r="S162" s="191"/>
      <c r="T162" s="192"/>
      <c r="AT162" s="193" t="s">
        <v>133</v>
      </c>
      <c r="AU162" s="193" t="s">
        <v>83</v>
      </c>
      <c r="AV162" s="12" t="s">
        <v>129</v>
      </c>
      <c r="AW162" s="12" t="s">
        <v>38</v>
      </c>
      <c r="AX162" s="12" t="s">
        <v>21</v>
      </c>
      <c r="AY162" s="193" t="s">
        <v>122</v>
      </c>
    </row>
    <row r="163" spans="2:65" s="1" customFormat="1" ht="31.5" customHeight="1" x14ac:dyDescent="0.3">
      <c r="B163" s="160"/>
      <c r="C163" s="161" t="s">
        <v>219</v>
      </c>
      <c r="D163" s="161" t="s">
        <v>124</v>
      </c>
      <c r="E163" s="162" t="s">
        <v>220</v>
      </c>
      <c r="F163" s="163" t="s">
        <v>221</v>
      </c>
      <c r="G163" s="164" t="s">
        <v>214</v>
      </c>
      <c r="H163" s="165">
        <v>242.911</v>
      </c>
      <c r="I163" s="166"/>
      <c r="J163" s="167">
        <f>ROUND(I163*H163,2)</f>
        <v>0</v>
      </c>
      <c r="K163" s="163" t="s">
        <v>128</v>
      </c>
      <c r="L163" s="35"/>
      <c r="M163" s="168" t="s">
        <v>3</v>
      </c>
      <c r="N163" s="169" t="s">
        <v>46</v>
      </c>
      <c r="O163" s="36"/>
      <c r="P163" s="170">
        <f>O163*H163</f>
        <v>0</v>
      </c>
      <c r="Q163" s="170">
        <v>8.4999999999999995E-4</v>
      </c>
      <c r="R163" s="170">
        <f>Q163*H163</f>
        <v>0.20647435</v>
      </c>
      <c r="S163" s="170">
        <v>0</v>
      </c>
      <c r="T163" s="171">
        <f>S163*H163</f>
        <v>0</v>
      </c>
      <c r="AR163" s="18" t="s">
        <v>129</v>
      </c>
      <c r="AT163" s="18" t="s">
        <v>124</v>
      </c>
      <c r="AU163" s="18" t="s">
        <v>83</v>
      </c>
      <c r="AY163" s="18" t="s">
        <v>122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8" t="s">
        <v>21</v>
      </c>
      <c r="BK163" s="172">
        <f>ROUND(I163*H163,2)</f>
        <v>0</v>
      </c>
      <c r="BL163" s="18" t="s">
        <v>129</v>
      </c>
      <c r="BM163" s="18" t="s">
        <v>222</v>
      </c>
    </row>
    <row r="164" spans="2:65" s="1" customFormat="1" ht="148.5" x14ac:dyDescent="0.3">
      <c r="B164" s="35"/>
      <c r="D164" s="173" t="s">
        <v>131</v>
      </c>
      <c r="F164" s="174" t="s">
        <v>223</v>
      </c>
      <c r="I164" s="175"/>
      <c r="L164" s="35"/>
      <c r="M164" s="64"/>
      <c r="N164" s="36"/>
      <c r="O164" s="36"/>
      <c r="P164" s="36"/>
      <c r="Q164" s="36"/>
      <c r="R164" s="36"/>
      <c r="S164" s="36"/>
      <c r="T164" s="65"/>
      <c r="AT164" s="18" t="s">
        <v>131</v>
      </c>
      <c r="AU164" s="18" t="s">
        <v>83</v>
      </c>
    </row>
    <row r="165" spans="2:65" s="13" customFormat="1" x14ac:dyDescent="0.3">
      <c r="B165" s="194"/>
      <c r="D165" s="173" t="s">
        <v>133</v>
      </c>
      <c r="E165" s="195" t="s">
        <v>3</v>
      </c>
      <c r="F165" s="196" t="s">
        <v>178</v>
      </c>
      <c r="H165" s="197" t="s">
        <v>3</v>
      </c>
      <c r="I165" s="198"/>
      <c r="L165" s="194"/>
      <c r="M165" s="199"/>
      <c r="N165" s="200"/>
      <c r="O165" s="200"/>
      <c r="P165" s="200"/>
      <c r="Q165" s="200"/>
      <c r="R165" s="200"/>
      <c r="S165" s="200"/>
      <c r="T165" s="201"/>
      <c r="AT165" s="197" t="s">
        <v>133</v>
      </c>
      <c r="AU165" s="197" t="s">
        <v>83</v>
      </c>
      <c r="AV165" s="13" t="s">
        <v>21</v>
      </c>
      <c r="AW165" s="13" t="s">
        <v>38</v>
      </c>
      <c r="AX165" s="13" t="s">
        <v>75</v>
      </c>
      <c r="AY165" s="197" t="s">
        <v>122</v>
      </c>
    </row>
    <row r="166" spans="2:65" s="11" customFormat="1" x14ac:dyDescent="0.3">
      <c r="B166" s="176"/>
      <c r="D166" s="173" t="s">
        <v>133</v>
      </c>
      <c r="E166" s="177" t="s">
        <v>3</v>
      </c>
      <c r="F166" s="178" t="s">
        <v>224</v>
      </c>
      <c r="H166" s="179">
        <v>0</v>
      </c>
      <c r="I166" s="180"/>
      <c r="L166" s="176"/>
      <c r="M166" s="181"/>
      <c r="N166" s="182"/>
      <c r="O166" s="182"/>
      <c r="P166" s="182"/>
      <c r="Q166" s="182"/>
      <c r="R166" s="182"/>
      <c r="S166" s="182"/>
      <c r="T166" s="183"/>
      <c r="AT166" s="177" t="s">
        <v>133</v>
      </c>
      <c r="AU166" s="177" t="s">
        <v>83</v>
      </c>
      <c r="AV166" s="11" t="s">
        <v>83</v>
      </c>
      <c r="AW166" s="11" t="s">
        <v>38</v>
      </c>
      <c r="AX166" s="11" t="s">
        <v>75</v>
      </c>
      <c r="AY166" s="177" t="s">
        <v>122</v>
      </c>
    </row>
    <row r="167" spans="2:65" s="11" customFormat="1" x14ac:dyDescent="0.3">
      <c r="B167" s="176"/>
      <c r="D167" s="173" t="s">
        <v>133</v>
      </c>
      <c r="E167" s="177" t="s">
        <v>3</v>
      </c>
      <c r="F167" s="178" t="s">
        <v>225</v>
      </c>
      <c r="H167" s="179">
        <v>5.7119999999999997</v>
      </c>
      <c r="I167" s="180"/>
      <c r="L167" s="176"/>
      <c r="M167" s="181"/>
      <c r="N167" s="182"/>
      <c r="O167" s="182"/>
      <c r="P167" s="182"/>
      <c r="Q167" s="182"/>
      <c r="R167" s="182"/>
      <c r="S167" s="182"/>
      <c r="T167" s="183"/>
      <c r="AT167" s="177" t="s">
        <v>133</v>
      </c>
      <c r="AU167" s="177" t="s">
        <v>83</v>
      </c>
      <c r="AV167" s="11" t="s">
        <v>83</v>
      </c>
      <c r="AW167" s="11" t="s">
        <v>38</v>
      </c>
      <c r="AX167" s="11" t="s">
        <v>75</v>
      </c>
      <c r="AY167" s="177" t="s">
        <v>122</v>
      </c>
    </row>
    <row r="168" spans="2:65" s="11" customFormat="1" x14ac:dyDescent="0.3">
      <c r="B168" s="176"/>
      <c r="D168" s="173" t="s">
        <v>133</v>
      </c>
      <c r="E168" s="177" t="s">
        <v>3</v>
      </c>
      <c r="F168" s="178" t="s">
        <v>181</v>
      </c>
      <c r="H168" s="179">
        <v>0</v>
      </c>
      <c r="I168" s="180"/>
      <c r="L168" s="176"/>
      <c r="M168" s="181"/>
      <c r="N168" s="182"/>
      <c r="O168" s="182"/>
      <c r="P168" s="182"/>
      <c r="Q168" s="182"/>
      <c r="R168" s="182"/>
      <c r="S168" s="182"/>
      <c r="T168" s="183"/>
      <c r="AT168" s="177" t="s">
        <v>133</v>
      </c>
      <c r="AU168" s="177" t="s">
        <v>83</v>
      </c>
      <c r="AV168" s="11" t="s">
        <v>83</v>
      </c>
      <c r="AW168" s="11" t="s">
        <v>38</v>
      </c>
      <c r="AX168" s="11" t="s">
        <v>75</v>
      </c>
      <c r="AY168" s="177" t="s">
        <v>122</v>
      </c>
    </row>
    <row r="169" spans="2:65" s="11" customFormat="1" x14ac:dyDescent="0.3">
      <c r="B169" s="176"/>
      <c r="D169" s="173" t="s">
        <v>133</v>
      </c>
      <c r="E169" s="177" t="s">
        <v>3</v>
      </c>
      <c r="F169" s="178" t="s">
        <v>226</v>
      </c>
      <c r="H169" s="179">
        <v>27.36</v>
      </c>
      <c r="I169" s="180"/>
      <c r="L169" s="176"/>
      <c r="M169" s="181"/>
      <c r="N169" s="182"/>
      <c r="O169" s="182"/>
      <c r="P169" s="182"/>
      <c r="Q169" s="182"/>
      <c r="R169" s="182"/>
      <c r="S169" s="182"/>
      <c r="T169" s="183"/>
      <c r="AT169" s="177" t="s">
        <v>133</v>
      </c>
      <c r="AU169" s="177" t="s">
        <v>83</v>
      </c>
      <c r="AV169" s="11" t="s">
        <v>83</v>
      </c>
      <c r="AW169" s="11" t="s">
        <v>38</v>
      </c>
      <c r="AX169" s="11" t="s">
        <v>75</v>
      </c>
      <c r="AY169" s="177" t="s">
        <v>122</v>
      </c>
    </row>
    <row r="170" spans="2:65" s="11" customFormat="1" x14ac:dyDescent="0.3">
      <c r="B170" s="176"/>
      <c r="D170" s="173" t="s">
        <v>133</v>
      </c>
      <c r="E170" s="177" t="s">
        <v>3</v>
      </c>
      <c r="F170" s="178" t="s">
        <v>227</v>
      </c>
      <c r="H170" s="179">
        <v>21.361999999999998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133</v>
      </c>
      <c r="AU170" s="177" t="s">
        <v>83</v>
      </c>
      <c r="AV170" s="11" t="s">
        <v>83</v>
      </c>
      <c r="AW170" s="11" t="s">
        <v>38</v>
      </c>
      <c r="AX170" s="11" t="s">
        <v>75</v>
      </c>
      <c r="AY170" s="177" t="s">
        <v>122</v>
      </c>
    </row>
    <row r="171" spans="2:65" s="11" customFormat="1" x14ac:dyDescent="0.3">
      <c r="B171" s="176"/>
      <c r="D171" s="173" t="s">
        <v>133</v>
      </c>
      <c r="E171" s="177" t="s">
        <v>3</v>
      </c>
      <c r="F171" s="178" t="s">
        <v>228</v>
      </c>
      <c r="H171" s="179">
        <v>7.6429999999999998</v>
      </c>
      <c r="I171" s="180"/>
      <c r="L171" s="176"/>
      <c r="M171" s="181"/>
      <c r="N171" s="182"/>
      <c r="O171" s="182"/>
      <c r="P171" s="182"/>
      <c r="Q171" s="182"/>
      <c r="R171" s="182"/>
      <c r="S171" s="182"/>
      <c r="T171" s="183"/>
      <c r="AT171" s="177" t="s">
        <v>133</v>
      </c>
      <c r="AU171" s="177" t="s">
        <v>83</v>
      </c>
      <c r="AV171" s="11" t="s">
        <v>83</v>
      </c>
      <c r="AW171" s="11" t="s">
        <v>38</v>
      </c>
      <c r="AX171" s="11" t="s">
        <v>75</v>
      </c>
      <c r="AY171" s="177" t="s">
        <v>122</v>
      </c>
    </row>
    <row r="172" spans="2:65" s="11" customFormat="1" x14ac:dyDescent="0.3">
      <c r="B172" s="176"/>
      <c r="D172" s="173" t="s">
        <v>133</v>
      </c>
      <c r="E172" s="177" t="s">
        <v>3</v>
      </c>
      <c r="F172" s="178" t="s">
        <v>229</v>
      </c>
      <c r="H172" s="179">
        <v>37.441000000000003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T172" s="177" t="s">
        <v>133</v>
      </c>
      <c r="AU172" s="177" t="s">
        <v>83</v>
      </c>
      <c r="AV172" s="11" t="s">
        <v>83</v>
      </c>
      <c r="AW172" s="11" t="s">
        <v>38</v>
      </c>
      <c r="AX172" s="11" t="s">
        <v>75</v>
      </c>
      <c r="AY172" s="177" t="s">
        <v>122</v>
      </c>
    </row>
    <row r="173" spans="2:65" s="11" customFormat="1" x14ac:dyDescent="0.3">
      <c r="B173" s="176"/>
      <c r="D173" s="173" t="s">
        <v>133</v>
      </c>
      <c r="E173" s="177" t="s">
        <v>3</v>
      </c>
      <c r="F173" s="178" t="s">
        <v>230</v>
      </c>
      <c r="H173" s="179">
        <v>79.917000000000002</v>
      </c>
      <c r="I173" s="180"/>
      <c r="L173" s="176"/>
      <c r="M173" s="181"/>
      <c r="N173" s="182"/>
      <c r="O173" s="182"/>
      <c r="P173" s="182"/>
      <c r="Q173" s="182"/>
      <c r="R173" s="182"/>
      <c r="S173" s="182"/>
      <c r="T173" s="183"/>
      <c r="AT173" s="177" t="s">
        <v>133</v>
      </c>
      <c r="AU173" s="177" t="s">
        <v>83</v>
      </c>
      <c r="AV173" s="11" t="s">
        <v>83</v>
      </c>
      <c r="AW173" s="11" t="s">
        <v>38</v>
      </c>
      <c r="AX173" s="11" t="s">
        <v>75</v>
      </c>
      <c r="AY173" s="177" t="s">
        <v>122</v>
      </c>
    </row>
    <row r="174" spans="2:65" s="11" customFormat="1" x14ac:dyDescent="0.3">
      <c r="B174" s="176"/>
      <c r="D174" s="173" t="s">
        <v>133</v>
      </c>
      <c r="E174" s="177" t="s">
        <v>3</v>
      </c>
      <c r="F174" s="178" t="s">
        <v>231</v>
      </c>
      <c r="H174" s="179">
        <v>63.475999999999999</v>
      </c>
      <c r="I174" s="180"/>
      <c r="L174" s="176"/>
      <c r="M174" s="181"/>
      <c r="N174" s="182"/>
      <c r="O174" s="182"/>
      <c r="P174" s="182"/>
      <c r="Q174" s="182"/>
      <c r="R174" s="182"/>
      <c r="S174" s="182"/>
      <c r="T174" s="183"/>
      <c r="AT174" s="177" t="s">
        <v>133</v>
      </c>
      <c r="AU174" s="177" t="s">
        <v>83</v>
      </c>
      <c r="AV174" s="11" t="s">
        <v>83</v>
      </c>
      <c r="AW174" s="11" t="s">
        <v>38</v>
      </c>
      <c r="AX174" s="11" t="s">
        <v>75</v>
      </c>
      <c r="AY174" s="177" t="s">
        <v>122</v>
      </c>
    </row>
    <row r="175" spans="2:65" s="12" customFormat="1" x14ac:dyDescent="0.3">
      <c r="B175" s="184"/>
      <c r="D175" s="185" t="s">
        <v>133</v>
      </c>
      <c r="E175" s="186" t="s">
        <v>3</v>
      </c>
      <c r="F175" s="187" t="s">
        <v>137</v>
      </c>
      <c r="H175" s="188">
        <v>242.911</v>
      </c>
      <c r="I175" s="189"/>
      <c r="L175" s="184"/>
      <c r="M175" s="190"/>
      <c r="N175" s="191"/>
      <c r="O175" s="191"/>
      <c r="P175" s="191"/>
      <c r="Q175" s="191"/>
      <c r="R175" s="191"/>
      <c r="S175" s="191"/>
      <c r="T175" s="192"/>
      <c r="AT175" s="193" t="s">
        <v>133</v>
      </c>
      <c r="AU175" s="193" t="s">
        <v>83</v>
      </c>
      <c r="AV175" s="12" t="s">
        <v>129</v>
      </c>
      <c r="AW175" s="12" t="s">
        <v>38</v>
      </c>
      <c r="AX175" s="12" t="s">
        <v>21</v>
      </c>
      <c r="AY175" s="193" t="s">
        <v>122</v>
      </c>
    </row>
    <row r="176" spans="2:65" s="1" customFormat="1" ht="31.5" customHeight="1" x14ac:dyDescent="0.3">
      <c r="B176" s="160"/>
      <c r="C176" s="161" t="s">
        <v>9</v>
      </c>
      <c r="D176" s="161" t="s">
        <v>124</v>
      </c>
      <c r="E176" s="162" t="s">
        <v>232</v>
      </c>
      <c r="F176" s="163" t="s">
        <v>233</v>
      </c>
      <c r="G176" s="164" t="s">
        <v>214</v>
      </c>
      <c r="H176" s="165">
        <v>5.7370000000000001</v>
      </c>
      <c r="I176" s="166"/>
      <c r="J176" s="167">
        <f>ROUND(I176*H176,2)</f>
        <v>0</v>
      </c>
      <c r="K176" s="163" t="s">
        <v>128</v>
      </c>
      <c r="L176" s="35"/>
      <c r="M176" s="168" t="s">
        <v>3</v>
      </c>
      <c r="N176" s="169" t="s">
        <v>46</v>
      </c>
      <c r="O176" s="36"/>
      <c r="P176" s="170">
        <f>O176*H176</f>
        <v>0</v>
      </c>
      <c r="Q176" s="170">
        <v>0</v>
      </c>
      <c r="R176" s="170">
        <f>Q176*H176</f>
        <v>0</v>
      </c>
      <c r="S176" s="170">
        <v>0</v>
      </c>
      <c r="T176" s="171">
        <f>S176*H176</f>
        <v>0</v>
      </c>
      <c r="AR176" s="18" t="s">
        <v>129</v>
      </c>
      <c r="AT176" s="18" t="s">
        <v>124</v>
      </c>
      <c r="AU176" s="18" t="s">
        <v>83</v>
      </c>
      <c r="AY176" s="18" t="s">
        <v>122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8" t="s">
        <v>21</v>
      </c>
      <c r="BK176" s="172">
        <f>ROUND(I176*H176,2)</f>
        <v>0</v>
      </c>
      <c r="BL176" s="18" t="s">
        <v>129</v>
      </c>
      <c r="BM176" s="18" t="s">
        <v>234</v>
      </c>
    </row>
    <row r="177" spans="2:65" s="11" customFormat="1" x14ac:dyDescent="0.3">
      <c r="B177" s="176"/>
      <c r="D177" s="173" t="s">
        <v>133</v>
      </c>
      <c r="E177" s="177" t="s">
        <v>3</v>
      </c>
      <c r="F177" s="178" t="s">
        <v>235</v>
      </c>
      <c r="H177" s="179">
        <v>5.7370000000000001</v>
      </c>
      <c r="I177" s="180"/>
      <c r="L177" s="176"/>
      <c r="M177" s="181"/>
      <c r="N177" s="182"/>
      <c r="O177" s="182"/>
      <c r="P177" s="182"/>
      <c r="Q177" s="182"/>
      <c r="R177" s="182"/>
      <c r="S177" s="182"/>
      <c r="T177" s="183"/>
      <c r="AT177" s="177" t="s">
        <v>133</v>
      </c>
      <c r="AU177" s="177" t="s">
        <v>83</v>
      </c>
      <c r="AV177" s="11" t="s">
        <v>83</v>
      </c>
      <c r="AW177" s="11" t="s">
        <v>38</v>
      </c>
      <c r="AX177" s="11" t="s">
        <v>75</v>
      </c>
      <c r="AY177" s="177" t="s">
        <v>122</v>
      </c>
    </row>
    <row r="178" spans="2:65" s="12" customFormat="1" x14ac:dyDescent="0.3">
      <c r="B178" s="184"/>
      <c r="D178" s="185" t="s">
        <v>133</v>
      </c>
      <c r="E178" s="186" t="s">
        <v>3</v>
      </c>
      <c r="F178" s="187" t="s">
        <v>137</v>
      </c>
      <c r="H178" s="188">
        <v>5.7370000000000001</v>
      </c>
      <c r="I178" s="189"/>
      <c r="L178" s="184"/>
      <c r="M178" s="190"/>
      <c r="N178" s="191"/>
      <c r="O178" s="191"/>
      <c r="P178" s="191"/>
      <c r="Q178" s="191"/>
      <c r="R178" s="191"/>
      <c r="S178" s="191"/>
      <c r="T178" s="192"/>
      <c r="AT178" s="193" t="s">
        <v>133</v>
      </c>
      <c r="AU178" s="193" t="s">
        <v>83</v>
      </c>
      <c r="AV178" s="12" t="s">
        <v>129</v>
      </c>
      <c r="AW178" s="12" t="s">
        <v>38</v>
      </c>
      <c r="AX178" s="12" t="s">
        <v>21</v>
      </c>
      <c r="AY178" s="193" t="s">
        <v>122</v>
      </c>
    </row>
    <row r="179" spans="2:65" s="1" customFormat="1" ht="31.5" customHeight="1" x14ac:dyDescent="0.3">
      <c r="B179" s="160"/>
      <c r="C179" s="161" t="s">
        <v>236</v>
      </c>
      <c r="D179" s="161" t="s">
        <v>124</v>
      </c>
      <c r="E179" s="162" t="s">
        <v>237</v>
      </c>
      <c r="F179" s="163" t="s">
        <v>238</v>
      </c>
      <c r="G179" s="164" t="s">
        <v>214</v>
      </c>
      <c r="H179" s="165">
        <v>242.911</v>
      </c>
      <c r="I179" s="166"/>
      <c r="J179" s="167">
        <f>ROUND(I179*H179,2)</f>
        <v>0</v>
      </c>
      <c r="K179" s="163" t="s">
        <v>128</v>
      </c>
      <c r="L179" s="35"/>
      <c r="M179" s="168" t="s">
        <v>3</v>
      </c>
      <c r="N179" s="169" t="s">
        <v>46</v>
      </c>
      <c r="O179" s="36"/>
      <c r="P179" s="170">
        <f>O179*H179</f>
        <v>0</v>
      </c>
      <c r="Q179" s="170">
        <v>0</v>
      </c>
      <c r="R179" s="170">
        <f>Q179*H179</f>
        <v>0</v>
      </c>
      <c r="S179" s="170">
        <v>0</v>
      </c>
      <c r="T179" s="171">
        <f>S179*H179</f>
        <v>0</v>
      </c>
      <c r="AR179" s="18" t="s">
        <v>129</v>
      </c>
      <c r="AT179" s="18" t="s">
        <v>124</v>
      </c>
      <c r="AU179" s="18" t="s">
        <v>83</v>
      </c>
      <c r="AY179" s="18" t="s">
        <v>122</v>
      </c>
      <c r="BE179" s="172">
        <f>IF(N179="základní",J179,0)</f>
        <v>0</v>
      </c>
      <c r="BF179" s="172">
        <f>IF(N179="snížená",J179,0)</f>
        <v>0</v>
      </c>
      <c r="BG179" s="172">
        <f>IF(N179="zákl. přenesená",J179,0)</f>
        <v>0</v>
      </c>
      <c r="BH179" s="172">
        <f>IF(N179="sníž. přenesená",J179,0)</f>
        <v>0</v>
      </c>
      <c r="BI179" s="172">
        <f>IF(N179="nulová",J179,0)</f>
        <v>0</v>
      </c>
      <c r="BJ179" s="18" t="s">
        <v>21</v>
      </c>
      <c r="BK179" s="172">
        <f>ROUND(I179*H179,2)</f>
        <v>0</v>
      </c>
      <c r="BL179" s="18" t="s">
        <v>129</v>
      </c>
      <c r="BM179" s="18" t="s">
        <v>239</v>
      </c>
    </row>
    <row r="180" spans="2:65" s="11" customFormat="1" x14ac:dyDescent="0.3">
      <c r="B180" s="176"/>
      <c r="D180" s="173" t="s">
        <v>133</v>
      </c>
      <c r="E180" s="177" t="s">
        <v>3</v>
      </c>
      <c r="F180" s="178" t="s">
        <v>240</v>
      </c>
      <c r="H180" s="179">
        <v>242.911</v>
      </c>
      <c r="I180" s="180"/>
      <c r="L180" s="176"/>
      <c r="M180" s="181"/>
      <c r="N180" s="182"/>
      <c r="O180" s="182"/>
      <c r="P180" s="182"/>
      <c r="Q180" s="182"/>
      <c r="R180" s="182"/>
      <c r="S180" s="182"/>
      <c r="T180" s="183"/>
      <c r="AT180" s="177" t="s">
        <v>133</v>
      </c>
      <c r="AU180" s="177" t="s">
        <v>83</v>
      </c>
      <c r="AV180" s="11" t="s">
        <v>83</v>
      </c>
      <c r="AW180" s="11" t="s">
        <v>38</v>
      </c>
      <c r="AX180" s="11" t="s">
        <v>75</v>
      </c>
      <c r="AY180" s="177" t="s">
        <v>122</v>
      </c>
    </row>
    <row r="181" spans="2:65" s="12" customFormat="1" x14ac:dyDescent="0.3">
      <c r="B181" s="184"/>
      <c r="D181" s="185" t="s">
        <v>133</v>
      </c>
      <c r="E181" s="186" t="s">
        <v>3</v>
      </c>
      <c r="F181" s="187" t="s">
        <v>137</v>
      </c>
      <c r="H181" s="188">
        <v>242.911</v>
      </c>
      <c r="I181" s="189"/>
      <c r="L181" s="184"/>
      <c r="M181" s="190"/>
      <c r="N181" s="191"/>
      <c r="O181" s="191"/>
      <c r="P181" s="191"/>
      <c r="Q181" s="191"/>
      <c r="R181" s="191"/>
      <c r="S181" s="191"/>
      <c r="T181" s="192"/>
      <c r="AT181" s="193" t="s">
        <v>133</v>
      </c>
      <c r="AU181" s="193" t="s">
        <v>83</v>
      </c>
      <c r="AV181" s="12" t="s">
        <v>129</v>
      </c>
      <c r="AW181" s="12" t="s">
        <v>38</v>
      </c>
      <c r="AX181" s="12" t="s">
        <v>21</v>
      </c>
      <c r="AY181" s="193" t="s">
        <v>122</v>
      </c>
    </row>
    <row r="182" spans="2:65" s="1" customFormat="1" ht="22.5" customHeight="1" x14ac:dyDescent="0.3">
      <c r="B182" s="160"/>
      <c r="C182" s="161" t="s">
        <v>241</v>
      </c>
      <c r="D182" s="161" t="s">
        <v>124</v>
      </c>
      <c r="E182" s="162" t="s">
        <v>242</v>
      </c>
      <c r="F182" s="163" t="s">
        <v>243</v>
      </c>
      <c r="G182" s="164" t="s">
        <v>127</v>
      </c>
      <c r="H182" s="165">
        <v>105.94799999999999</v>
      </c>
      <c r="I182" s="166"/>
      <c r="J182" s="167">
        <f>ROUND(I182*H182,2)</f>
        <v>0</v>
      </c>
      <c r="K182" s="163" t="s">
        <v>3</v>
      </c>
      <c r="L182" s="35"/>
      <c r="M182" s="168" t="s">
        <v>3</v>
      </c>
      <c r="N182" s="169" t="s">
        <v>46</v>
      </c>
      <c r="O182" s="36"/>
      <c r="P182" s="170">
        <f>O182*H182</f>
        <v>0</v>
      </c>
      <c r="Q182" s="170">
        <v>0</v>
      </c>
      <c r="R182" s="170">
        <f>Q182*H182</f>
        <v>0</v>
      </c>
      <c r="S182" s="170">
        <v>0</v>
      </c>
      <c r="T182" s="171">
        <f>S182*H182</f>
        <v>0</v>
      </c>
      <c r="AR182" s="18" t="s">
        <v>129</v>
      </c>
      <c r="AT182" s="18" t="s">
        <v>124</v>
      </c>
      <c r="AU182" s="18" t="s">
        <v>83</v>
      </c>
      <c r="AY182" s="18" t="s">
        <v>122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8" t="s">
        <v>21</v>
      </c>
      <c r="BK182" s="172">
        <f>ROUND(I182*H182,2)</f>
        <v>0</v>
      </c>
      <c r="BL182" s="18" t="s">
        <v>129</v>
      </c>
      <c r="BM182" s="18" t="s">
        <v>244</v>
      </c>
    </row>
    <row r="183" spans="2:65" s="11" customFormat="1" x14ac:dyDescent="0.3">
      <c r="B183" s="176"/>
      <c r="D183" s="173" t="s">
        <v>133</v>
      </c>
      <c r="E183" s="177" t="s">
        <v>3</v>
      </c>
      <c r="F183" s="178" t="s">
        <v>245</v>
      </c>
      <c r="H183" s="179">
        <v>105.94799999999999</v>
      </c>
      <c r="I183" s="180"/>
      <c r="L183" s="176"/>
      <c r="M183" s="181"/>
      <c r="N183" s="182"/>
      <c r="O183" s="182"/>
      <c r="P183" s="182"/>
      <c r="Q183" s="182"/>
      <c r="R183" s="182"/>
      <c r="S183" s="182"/>
      <c r="T183" s="183"/>
      <c r="AT183" s="177" t="s">
        <v>133</v>
      </c>
      <c r="AU183" s="177" t="s">
        <v>83</v>
      </c>
      <c r="AV183" s="11" t="s">
        <v>83</v>
      </c>
      <c r="AW183" s="11" t="s">
        <v>38</v>
      </c>
      <c r="AX183" s="11" t="s">
        <v>75</v>
      </c>
      <c r="AY183" s="177" t="s">
        <v>122</v>
      </c>
    </row>
    <row r="184" spans="2:65" s="12" customFormat="1" x14ac:dyDescent="0.3">
      <c r="B184" s="184"/>
      <c r="D184" s="185" t="s">
        <v>133</v>
      </c>
      <c r="E184" s="186" t="s">
        <v>3</v>
      </c>
      <c r="F184" s="187" t="s">
        <v>137</v>
      </c>
      <c r="H184" s="188">
        <v>105.94799999999999</v>
      </c>
      <c r="I184" s="189"/>
      <c r="L184" s="184"/>
      <c r="M184" s="190"/>
      <c r="N184" s="191"/>
      <c r="O184" s="191"/>
      <c r="P184" s="191"/>
      <c r="Q184" s="191"/>
      <c r="R184" s="191"/>
      <c r="S184" s="191"/>
      <c r="T184" s="192"/>
      <c r="AT184" s="193" t="s">
        <v>133</v>
      </c>
      <c r="AU184" s="193" t="s">
        <v>83</v>
      </c>
      <c r="AV184" s="12" t="s">
        <v>129</v>
      </c>
      <c r="AW184" s="12" t="s">
        <v>38</v>
      </c>
      <c r="AX184" s="12" t="s">
        <v>21</v>
      </c>
      <c r="AY184" s="193" t="s">
        <v>122</v>
      </c>
    </row>
    <row r="185" spans="2:65" s="1" customFormat="1" ht="22.5" customHeight="1" x14ac:dyDescent="0.3">
      <c r="B185" s="160"/>
      <c r="C185" s="161" t="s">
        <v>246</v>
      </c>
      <c r="D185" s="161" t="s">
        <v>124</v>
      </c>
      <c r="E185" s="162" t="s">
        <v>247</v>
      </c>
      <c r="F185" s="163" t="s">
        <v>248</v>
      </c>
      <c r="G185" s="164" t="s">
        <v>127</v>
      </c>
      <c r="H185" s="165">
        <v>87.391000000000005</v>
      </c>
      <c r="I185" s="166"/>
      <c r="J185" s="167">
        <f>ROUND(I185*H185,2)</f>
        <v>0</v>
      </c>
      <c r="K185" s="163" t="s">
        <v>128</v>
      </c>
      <c r="L185" s="35"/>
      <c r="M185" s="168" t="s">
        <v>3</v>
      </c>
      <c r="N185" s="169" t="s">
        <v>46</v>
      </c>
      <c r="O185" s="36"/>
      <c r="P185" s="170">
        <f>O185*H185</f>
        <v>0</v>
      </c>
      <c r="Q185" s="170">
        <v>0</v>
      </c>
      <c r="R185" s="170">
        <f>Q185*H185</f>
        <v>0</v>
      </c>
      <c r="S185" s="170">
        <v>0</v>
      </c>
      <c r="T185" s="171">
        <f>S185*H185</f>
        <v>0</v>
      </c>
      <c r="AR185" s="18" t="s">
        <v>129</v>
      </c>
      <c r="AT185" s="18" t="s">
        <v>124</v>
      </c>
      <c r="AU185" s="18" t="s">
        <v>83</v>
      </c>
      <c r="AY185" s="18" t="s">
        <v>122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8" t="s">
        <v>21</v>
      </c>
      <c r="BK185" s="172">
        <f>ROUND(I185*H185,2)</f>
        <v>0</v>
      </c>
      <c r="BL185" s="18" t="s">
        <v>129</v>
      </c>
      <c r="BM185" s="18" t="s">
        <v>249</v>
      </c>
    </row>
    <row r="186" spans="2:65" s="1" customFormat="1" ht="189" x14ac:dyDescent="0.3">
      <c r="B186" s="35"/>
      <c r="D186" s="173" t="s">
        <v>131</v>
      </c>
      <c r="F186" s="174" t="s">
        <v>250</v>
      </c>
      <c r="I186" s="175"/>
      <c r="L186" s="35"/>
      <c r="M186" s="64"/>
      <c r="N186" s="36"/>
      <c r="O186" s="36"/>
      <c r="P186" s="36"/>
      <c r="Q186" s="36"/>
      <c r="R186" s="36"/>
      <c r="S186" s="36"/>
      <c r="T186" s="65"/>
      <c r="AT186" s="18" t="s">
        <v>131</v>
      </c>
      <c r="AU186" s="18" t="s">
        <v>83</v>
      </c>
    </row>
    <row r="187" spans="2:65" s="11" customFormat="1" x14ac:dyDescent="0.3">
      <c r="B187" s="176"/>
      <c r="D187" s="173" t="s">
        <v>133</v>
      </c>
      <c r="E187" s="177" t="s">
        <v>3</v>
      </c>
      <c r="F187" s="178" t="s">
        <v>251</v>
      </c>
      <c r="H187" s="179">
        <v>3.4860000000000002</v>
      </c>
      <c r="I187" s="180"/>
      <c r="L187" s="176"/>
      <c r="M187" s="181"/>
      <c r="N187" s="182"/>
      <c r="O187" s="182"/>
      <c r="P187" s="182"/>
      <c r="Q187" s="182"/>
      <c r="R187" s="182"/>
      <c r="S187" s="182"/>
      <c r="T187" s="183"/>
      <c r="AT187" s="177" t="s">
        <v>133</v>
      </c>
      <c r="AU187" s="177" t="s">
        <v>83</v>
      </c>
      <c r="AV187" s="11" t="s">
        <v>83</v>
      </c>
      <c r="AW187" s="11" t="s">
        <v>38</v>
      </c>
      <c r="AX187" s="11" t="s">
        <v>75</v>
      </c>
      <c r="AY187" s="177" t="s">
        <v>122</v>
      </c>
    </row>
    <row r="188" spans="2:65" s="11" customFormat="1" x14ac:dyDescent="0.3">
      <c r="B188" s="176"/>
      <c r="D188" s="173" t="s">
        <v>133</v>
      </c>
      <c r="E188" s="177" t="s">
        <v>3</v>
      </c>
      <c r="F188" s="178" t="s">
        <v>252</v>
      </c>
      <c r="H188" s="179">
        <v>211.89599999999999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133</v>
      </c>
      <c r="AU188" s="177" t="s">
        <v>83</v>
      </c>
      <c r="AV188" s="11" t="s">
        <v>83</v>
      </c>
      <c r="AW188" s="11" t="s">
        <v>38</v>
      </c>
      <c r="AX188" s="11" t="s">
        <v>75</v>
      </c>
      <c r="AY188" s="177" t="s">
        <v>122</v>
      </c>
    </row>
    <row r="189" spans="2:65" s="11" customFormat="1" x14ac:dyDescent="0.3">
      <c r="B189" s="176"/>
      <c r="D189" s="173" t="s">
        <v>133</v>
      </c>
      <c r="E189" s="177" t="s">
        <v>3</v>
      </c>
      <c r="F189" s="178" t="s">
        <v>253</v>
      </c>
      <c r="H189" s="179">
        <v>-127.991</v>
      </c>
      <c r="I189" s="180"/>
      <c r="L189" s="176"/>
      <c r="M189" s="181"/>
      <c r="N189" s="182"/>
      <c r="O189" s="182"/>
      <c r="P189" s="182"/>
      <c r="Q189" s="182"/>
      <c r="R189" s="182"/>
      <c r="S189" s="182"/>
      <c r="T189" s="183"/>
      <c r="AT189" s="177" t="s">
        <v>133</v>
      </c>
      <c r="AU189" s="177" t="s">
        <v>83</v>
      </c>
      <c r="AV189" s="11" t="s">
        <v>83</v>
      </c>
      <c r="AW189" s="11" t="s">
        <v>38</v>
      </c>
      <c r="AX189" s="11" t="s">
        <v>75</v>
      </c>
      <c r="AY189" s="177" t="s">
        <v>122</v>
      </c>
    </row>
    <row r="190" spans="2:65" s="12" customFormat="1" x14ac:dyDescent="0.3">
      <c r="B190" s="184"/>
      <c r="D190" s="185" t="s">
        <v>133</v>
      </c>
      <c r="E190" s="186" t="s">
        <v>3</v>
      </c>
      <c r="F190" s="187" t="s">
        <v>137</v>
      </c>
      <c r="H190" s="188">
        <v>87.391000000000005</v>
      </c>
      <c r="I190" s="189"/>
      <c r="L190" s="184"/>
      <c r="M190" s="190"/>
      <c r="N190" s="191"/>
      <c r="O190" s="191"/>
      <c r="P190" s="191"/>
      <c r="Q190" s="191"/>
      <c r="R190" s="191"/>
      <c r="S190" s="191"/>
      <c r="T190" s="192"/>
      <c r="AT190" s="193" t="s">
        <v>133</v>
      </c>
      <c r="AU190" s="193" t="s">
        <v>83</v>
      </c>
      <c r="AV190" s="12" t="s">
        <v>129</v>
      </c>
      <c r="AW190" s="12" t="s">
        <v>38</v>
      </c>
      <c r="AX190" s="12" t="s">
        <v>21</v>
      </c>
      <c r="AY190" s="193" t="s">
        <v>122</v>
      </c>
    </row>
    <row r="191" spans="2:65" s="1" customFormat="1" ht="22.5" customHeight="1" x14ac:dyDescent="0.3">
      <c r="B191" s="160"/>
      <c r="C191" s="161" t="s">
        <v>254</v>
      </c>
      <c r="D191" s="161" t="s">
        <v>124</v>
      </c>
      <c r="E191" s="162" t="s">
        <v>255</v>
      </c>
      <c r="F191" s="163" t="s">
        <v>256</v>
      </c>
      <c r="G191" s="164" t="s">
        <v>127</v>
      </c>
      <c r="H191" s="165">
        <v>87.391000000000005</v>
      </c>
      <c r="I191" s="166"/>
      <c r="J191" s="167">
        <f>ROUND(I191*H191,2)</f>
        <v>0</v>
      </c>
      <c r="K191" s="163" t="s">
        <v>128</v>
      </c>
      <c r="L191" s="35"/>
      <c r="M191" s="168" t="s">
        <v>3</v>
      </c>
      <c r="N191" s="169" t="s">
        <v>46</v>
      </c>
      <c r="O191" s="36"/>
      <c r="P191" s="170">
        <f>O191*H191</f>
        <v>0</v>
      </c>
      <c r="Q191" s="170">
        <v>0</v>
      </c>
      <c r="R191" s="170">
        <f>Q191*H191</f>
        <v>0</v>
      </c>
      <c r="S191" s="170">
        <v>0</v>
      </c>
      <c r="T191" s="171">
        <f>S191*H191</f>
        <v>0</v>
      </c>
      <c r="AR191" s="18" t="s">
        <v>129</v>
      </c>
      <c r="AT191" s="18" t="s">
        <v>124</v>
      </c>
      <c r="AU191" s="18" t="s">
        <v>83</v>
      </c>
      <c r="AY191" s="18" t="s">
        <v>122</v>
      </c>
      <c r="BE191" s="172">
        <f>IF(N191="základní",J191,0)</f>
        <v>0</v>
      </c>
      <c r="BF191" s="172">
        <f>IF(N191="snížená",J191,0)</f>
        <v>0</v>
      </c>
      <c r="BG191" s="172">
        <f>IF(N191="zákl. přenesená",J191,0)</f>
        <v>0</v>
      </c>
      <c r="BH191" s="172">
        <f>IF(N191="sníž. přenesená",J191,0)</f>
        <v>0</v>
      </c>
      <c r="BI191" s="172">
        <f>IF(N191="nulová",J191,0)</f>
        <v>0</v>
      </c>
      <c r="BJ191" s="18" t="s">
        <v>21</v>
      </c>
      <c r="BK191" s="172">
        <f>ROUND(I191*H191,2)</f>
        <v>0</v>
      </c>
      <c r="BL191" s="18" t="s">
        <v>129</v>
      </c>
      <c r="BM191" s="18" t="s">
        <v>257</v>
      </c>
    </row>
    <row r="192" spans="2:65" s="11" customFormat="1" x14ac:dyDescent="0.3">
      <c r="B192" s="176"/>
      <c r="D192" s="173" t="s">
        <v>133</v>
      </c>
      <c r="E192" s="177" t="s">
        <v>3</v>
      </c>
      <c r="F192" s="178" t="s">
        <v>258</v>
      </c>
      <c r="H192" s="179">
        <v>87.391000000000005</v>
      </c>
      <c r="I192" s="180"/>
      <c r="L192" s="176"/>
      <c r="M192" s="181"/>
      <c r="N192" s="182"/>
      <c r="O192" s="182"/>
      <c r="P192" s="182"/>
      <c r="Q192" s="182"/>
      <c r="R192" s="182"/>
      <c r="S192" s="182"/>
      <c r="T192" s="183"/>
      <c r="AT192" s="177" t="s">
        <v>133</v>
      </c>
      <c r="AU192" s="177" t="s">
        <v>83</v>
      </c>
      <c r="AV192" s="11" t="s">
        <v>83</v>
      </c>
      <c r="AW192" s="11" t="s">
        <v>38</v>
      </c>
      <c r="AX192" s="11" t="s">
        <v>75</v>
      </c>
      <c r="AY192" s="177" t="s">
        <v>122</v>
      </c>
    </row>
    <row r="193" spans="2:65" s="12" customFormat="1" x14ac:dyDescent="0.3">
      <c r="B193" s="184"/>
      <c r="D193" s="185" t="s">
        <v>133</v>
      </c>
      <c r="E193" s="186" t="s">
        <v>3</v>
      </c>
      <c r="F193" s="187" t="s">
        <v>137</v>
      </c>
      <c r="H193" s="188">
        <v>87.391000000000005</v>
      </c>
      <c r="I193" s="189"/>
      <c r="L193" s="184"/>
      <c r="M193" s="190"/>
      <c r="N193" s="191"/>
      <c r="O193" s="191"/>
      <c r="P193" s="191"/>
      <c r="Q193" s="191"/>
      <c r="R193" s="191"/>
      <c r="S193" s="191"/>
      <c r="T193" s="192"/>
      <c r="AT193" s="193" t="s">
        <v>133</v>
      </c>
      <c r="AU193" s="193" t="s">
        <v>83</v>
      </c>
      <c r="AV193" s="12" t="s">
        <v>129</v>
      </c>
      <c r="AW193" s="12" t="s">
        <v>38</v>
      </c>
      <c r="AX193" s="12" t="s">
        <v>21</v>
      </c>
      <c r="AY193" s="193" t="s">
        <v>122</v>
      </c>
    </row>
    <row r="194" spans="2:65" s="1" customFormat="1" ht="22.5" customHeight="1" x14ac:dyDescent="0.3">
      <c r="B194" s="160"/>
      <c r="C194" s="161" t="s">
        <v>259</v>
      </c>
      <c r="D194" s="161" t="s">
        <v>124</v>
      </c>
      <c r="E194" s="162" t="s">
        <v>260</v>
      </c>
      <c r="F194" s="163" t="s">
        <v>261</v>
      </c>
      <c r="G194" s="164" t="s">
        <v>262</v>
      </c>
      <c r="H194" s="165">
        <v>145.809</v>
      </c>
      <c r="I194" s="166"/>
      <c r="J194" s="167">
        <f>ROUND(I194*H194,2)</f>
        <v>0</v>
      </c>
      <c r="K194" s="163" t="s">
        <v>128</v>
      </c>
      <c r="L194" s="35"/>
      <c r="M194" s="168" t="s">
        <v>3</v>
      </c>
      <c r="N194" s="169" t="s">
        <v>46</v>
      </c>
      <c r="O194" s="36"/>
      <c r="P194" s="170">
        <f>O194*H194</f>
        <v>0</v>
      </c>
      <c r="Q194" s="170">
        <v>0</v>
      </c>
      <c r="R194" s="170">
        <f>Q194*H194</f>
        <v>0</v>
      </c>
      <c r="S194" s="170">
        <v>0</v>
      </c>
      <c r="T194" s="171">
        <f>S194*H194</f>
        <v>0</v>
      </c>
      <c r="AR194" s="18" t="s">
        <v>129</v>
      </c>
      <c r="AT194" s="18" t="s">
        <v>124</v>
      </c>
      <c r="AU194" s="18" t="s">
        <v>83</v>
      </c>
      <c r="AY194" s="18" t="s">
        <v>122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8" t="s">
        <v>21</v>
      </c>
      <c r="BK194" s="172">
        <f>ROUND(I194*H194,2)</f>
        <v>0</v>
      </c>
      <c r="BL194" s="18" t="s">
        <v>129</v>
      </c>
      <c r="BM194" s="18" t="s">
        <v>263</v>
      </c>
    </row>
    <row r="195" spans="2:65" s="1" customFormat="1" ht="297" x14ac:dyDescent="0.3">
      <c r="B195" s="35"/>
      <c r="D195" s="173" t="s">
        <v>131</v>
      </c>
      <c r="F195" s="174" t="s">
        <v>264</v>
      </c>
      <c r="I195" s="175"/>
      <c r="L195" s="35"/>
      <c r="M195" s="64"/>
      <c r="N195" s="36"/>
      <c r="O195" s="36"/>
      <c r="P195" s="36"/>
      <c r="Q195" s="36"/>
      <c r="R195" s="36"/>
      <c r="S195" s="36"/>
      <c r="T195" s="65"/>
      <c r="AT195" s="18" t="s">
        <v>131</v>
      </c>
      <c r="AU195" s="18" t="s">
        <v>83</v>
      </c>
    </row>
    <row r="196" spans="2:65" s="11" customFormat="1" x14ac:dyDescent="0.3">
      <c r="B196" s="176"/>
      <c r="D196" s="173" t="s">
        <v>133</v>
      </c>
      <c r="E196" s="177" t="s">
        <v>3</v>
      </c>
      <c r="F196" s="178" t="s">
        <v>265</v>
      </c>
      <c r="H196" s="179">
        <v>145.809</v>
      </c>
      <c r="I196" s="180"/>
      <c r="L196" s="176"/>
      <c r="M196" s="181"/>
      <c r="N196" s="182"/>
      <c r="O196" s="182"/>
      <c r="P196" s="182"/>
      <c r="Q196" s="182"/>
      <c r="R196" s="182"/>
      <c r="S196" s="182"/>
      <c r="T196" s="183"/>
      <c r="AT196" s="177" t="s">
        <v>133</v>
      </c>
      <c r="AU196" s="177" t="s">
        <v>83</v>
      </c>
      <c r="AV196" s="11" t="s">
        <v>83</v>
      </c>
      <c r="AW196" s="11" t="s">
        <v>38</v>
      </c>
      <c r="AX196" s="11" t="s">
        <v>75</v>
      </c>
      <c r="AY196" s="177" t="s">
        <v>122</v>
      </c>
    </row>
    <row r="197" spans="2:65" s="12" customFormat="1" x14ac:dyDescent="0.3">
      <c r="B197" s="184"/>
      <c r="D197" s="185" t="s">
        <v>133</v>
      </c>
      <c r="E197" s="186" t="s">
        <v>3</v>
      </c>
      <c r="F197" s="187" t="s">
        <v>137</v>
      </c>
      <c r="H197" s="188">
        <v>145.809</v>
      </c>
      <c r="I197" s="189"/>
      <c r="L197" s="184"/>
      <c r="M197" s="190"/>
      <c r="N197" s="191"/>
      <c r="O197" s="191"/>
      <c r="P197" s="191"/>
      <c r="Q197" s="191"/>
      <c r="R197" s="191"/>
      <c r="S197" s="191"/>
      <c r="T197" s="192"/>
      <c r="AT197" s="193" t="s">
        <v>133</v>
      </c>
      <c r="AU197" s="193" t="s">
        <v>83</v>
      </c>
      <c r="AV197" s="12" t="s">
        <v>129</v>
      </c>
      <c r="AW197" s="12" t="s">
        <v>38</v>
      </c>
      <c r="AX197" s="12" t="s">
        <v>21</v>
      </c>
      <c r="AY197" s="193" t="s">
        <v>122</v>
      </c>
    </row>
    <row r="198" spans="2:65" s="1" customFormat="1" ht="22.5" customHeight="1" x14ac:dyDescent="0.3">
      <c r="B198" s="160"/>
      <c r="C198" s="161" t="s">
        <v>8</v>
      </c>
      <c r="D198" s="161" t="s">
        <v>124</v>
      </c>
      <c r="E198" s="162" t="s">
        <v>266</v>
      </c>
      <c r="F198" s="163" t="s">
        <v>267</v>
      </c>
      <c r="G198" s="164" t="s">
        <v>127</v>
      </c>
      <c r="H198" s="165">
        <v>127.791</v>
      </c>
      <c r="I198" s="166"/>
      <c r="J198" s="167">
        <f>ROUND(I198*H198,2)</f>
        <v>0</v>
      </c>
      <c r="K198" s="163" t="s">
        <v>128</v>
      </c>
      <c r="L198" s="35"/>
      <c r="M198" s="168" t="s">
        <v>3</v>
      </c>
      <c r="N198" s="169" t="s">
        <v>46</v>
      </c>
      <c r="O198" s="36"/>
      <c r="P198" s="170">
        <f>O198*H198</f>
        <v>0</v>
      </c>
      <c r="Q198" s="170">
        <v>0</v>
      </c>
      <c r="R198" s="170">
        <f>Q198*H198</f>
        <v>0</v>
      </c>
      <c r="S198" s="170">
        <v>0</v>
      </c>
      <c r="T198" s="171">
        <f>S198*H198</f>
        <v>0</v>
      </c>
      <c r="AR198" s="18" t="s">
        <v>129</v>
      </c>
      <c r="AT198" s="18" t="s">
        <v>124</v>
      </c>
      <c r="AU198" s="18" t="s">
        <v>83</v>
      </c>
      <c r="AY198" s="18" t="s">
        <v>122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8" t="s">
        <v>21</v>
      </c>
      <c r="BK198" s="172">
        <f>ROUND(I198*H198,2)</f>
        <v>0</v>
      </c>
      <c r="BL198" s="18" t="s">
        <v>129</v>
      </c>
      <c r="BM198" s="18" t="s">
        <v>268</v>
      </c>
    </row>
    <row r="199" spans="2:65" s="11" customFormat="1" x14ac:dyDescent="0.3">
      <c r="B199" s="176"/>
      <c r="D199" s="173" t="s">
        <v>133</v>
      </c>
      <c r="E199" s="177" t="s">
        <v>3</v>
      </c>
      <c r="F199" s="178" t="s">
        <v>269</v>
      </c>
      <c r="H199" s="179">
        <v>211.89599999999999</v>
      </c>
      <c r="I199" s="180"/>
      <c r="L199" s="176"/>
      <c r="M199" s="181"/>
      <c r="N199" s="182"/>
      <c r="O199" s="182"/>
      <c r="P199" s="182"/>
      <c r="Q199" s="182"/>
      <c r="R199" s="182"/>
      <c r="S199" s="182"/>
      <c r="T199" s="183"/>
      <c r="AT199" s="177" t="s">
        <v>133</v>
      </c>
      <c r="AU199" s="177" t="s">
        <v>83</v>
      </c>
      <c r="AV199" s="11" t="s">
        <v>83</v>
      </c>
      <c r="AW199" s="11" t="s">
        <v>38</v>
      </c>
      <c r="AX199" s="11" t="s">
        <v>75</v>
      </c>
      <c r="AY199" s="177" t="s">
        <v>122</v>
      </c>
    </row>
    <row r="200" spans="2:65" s="11" customFormat="1" x14ac:dyDescent="0.3">
      <c r="B200" s="176"/>
      <c r="D200" s="173" t="s">
        <v>133</v>
      </c>
      <c r="E200" s="177" t="s">
        <v>3</v>
      </c>
      <c r="F200" s="178" t="s">
        <v>270</v>
      </c>
      <c r="H200" s="179">
        <v>-8.3659999999999997</v>
      </c>
      <c r="I200" s="180"/>
      <c r="L200" s="176"/>
      <c r="M200" s="181"/>
      <c r="N200" s="182"/>
      <c r="O200" s="182"/>
      <c r="P200" s="182"/>
      <c r="Q200" s="182"/>
      <c r="R200" s="182"/>
      <c r="S200" s="182"/>
      <c r="T200" s="183"/>
      <c r="AT200" s="177" t="s">
        <v>133</v>
      </c>
      <c r="AU200" s="177" t="s">
        <v>83</v>
      </c>
      <c r="AV200" s="11" t="s">
        <v>83</v>
      </c>
      <c r="AW200" s="11" t="s">
        <v>38</v>
      </c>
      <c r="AX200" s="11" t="s">
        <v>75</v>
      </c>
      <c r="AY200" s="177" t="s">
        <v>122</v>
      </c>
    </row>
    <row r="201" spans="2:65" s="11" customFormat="1" x14ac:dyDescent="0.3">
      <c r="B201" s="176"/>
      <c r="D201" s="173" t="s">
        <v>133</v>
      </c>
      <c r="E201" s="177" t="s">
        <v>3</v>
      </c>
      <c r="F201" s="178" t="s">
        <v>271</v>
      </c>
      <c r="H201" s="179">
        <v>-55.978999999999999</v>
      </c>
      <c r="I201" s="180"/>
      <c r="L201" s="176"/>
      <c r="M201" s="181"/>
      <c r="N201" s="182"/>
      <c r="O201" s="182"/>
      <c r="P201" s="182"/>
      <c r="Q201" s="182"/>
      <c r="R201" s="182"/>
      <c r="S201" s="182"/>
      <c r="T201" s="183"/>
      <c r="AT201" s="177" t="s">
        <v>133</v>
      </c>
      <c r="AU201" s="177" t="s">
        <v>83</v>
      </c>
      <c r="AV201" s="11" t="s">
        <v>83</v>
      </c>
      <c r="AW201" s="11" t="s">
        <v>38</v>
      </c>
      <c r="AX201" s="11" t="s">
        <v>75</v>
      </c>
      <c r="AY201" s="177" t="s">
        <v>122</v>
      </c>
    </row>
    <row r="202" spans="2:65" s="11" customFormat="1" x14ac:dyDescent="0.3">
      <c r="B202" s="176"/>
      <c r="D202" s="173" t="s">
        <v>133</v>
      </c>
      <c r="E202" s="177" t="s">
        <v>3</v>
      </c>
      <c r="F202" s="178" t="s">
        <v>272</v>
      </c>
      <c r="H202" s="179">
        <v>-11.045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133</v>
      </c>
      <c r="AU202" s="177" t="s">
        <v>83</v>
      </c>
      <c r="AV202" s="11" t="s">
        <v>83</v>
      </c>
      <c r="AW202" s="11" t="s">
        <v>38</v>
      </c>
      <c r="AX202" s="11" t="s">
        <v>75</v>
      </c>
      <c r="AY202" s="177" t="s">
        <v>122</v>
      </c>
    </row>
    <row r="203" spans="2:65" s="11" customFormat="1" x14ac:dyDescent="0.3">
      <c r="B203" s="176"/>
      <c r="D203" s="173" t="s">
        <v>133</v>
      </c>
      <c r="E203" s="177" t="s">
        <v>3</v>
      </c>
      <c r="F203" s="178" t="s">
        <v>273</v>
      </c>
      <c r="H203" s="179">
        <v>-8.7149999999999999</v>
      </c>
      <c r="I203" s="180"/>
      <c r="L203" s="176"/>
      <c r="M203" s="181"/>
      <c r="N203" s="182"/>
      <c r="O203" s="182"/>
      <c r="P203" s="182"/>
      <c r="Q203" s="182"/>
      <c r="R203" s="182"/>
      <c r="S203" s="182"/>
      <c r="T203" s="183"/>
      <c r="AT203" s="177" t="s">
        <v>133</v>
      </c>
      <c r="AU203" s="177" t="s">
        <v>83</v>
      </c>
      <c r="AV203" s="11" t="s">
        <v>83</v>
      </c>
      <c r="AW203" s="11" t="s">
        <v>38</v>
      </c>
      <c r="AX203" s="11" t="s">
        <v>75</v>
      </c>
      <c r="AY203" s="177" t="s">
        <v>122</v>
      </c>
    </row>
    <row r="204" spans="2:65" s="12" customFormat="1" x14ac:dyDescent="0.3">
      <c r="B204" s="184"/>
      <c r="D204" s="185" t="s">
        <v>133</v>
      </c>
      <c r="E204" s="186" t="s">
        <v>3</v>
      </c>
      <c r="F204" s="187" t="s">
        <v>137</v>
      </c>
      <c r="H204" s="188">
        <v>127.791</v>
      </c>
      <c r="I204" s="189"/>
      <c r="L204" s="184"/>
      <c r="M204" s="190"/>
      <c r="N204" s="191"/>
      <c r="O204" s="191"/>
      <c r="P204" s="191"/>
      <c r="Q204" s="191"/>
      <c r="R204" s="191"/>
      <c r="S204" s="191"/>
      <c r="T204" s="192"/>
      <c r="AT204" s="193" t="s">
        <v>133</v>
      </c>
      <c r="AU204" s="193" t="s">
        <v>83</v>
      </c>
      <c r="AV204" s="12" t="s">
        <v>129</v>
      </c>
      <c r="AW204" s="12" t="s">
        <v>38</v>
      </c>
      <c r="AX204" s="12" t="s">
        <v>21</v>
      </c>
      <c r="AY204" s="193" t="s">
        <v>122</v>
      </c>
    </row>
    <row r="205" spans="2:65" s="1" customFormat="1" ht="44.25" customHeight="1" x14ac:dyDescent="0.3">
      <c r="B205" s="160"/>
      <c r="C205" s="161" t="s">
        <v>274</v>
      </c>
      <c r="D205" s="161" t="s">
        <v>124</v>
      </c>
      <c r="E205" s="162" t="s">
        <v>275</v>
      </c>
      <c r="F205" s="163" t="s">
        <v>276</v>
      </c>
      <c r="G205" s="164" t="s">
        <v>127</v>
      </c>
      <c r="H205" s="165">
        <v>55.978999999999999</v>
      </c>
      <c r="I205" s="166"/>
      <c r="J205" s="167">
        <f>ROUND(I205*H205,2)</f>
        <v>0</v>
      </c>
      <c r="K205" s="163" t="s">
        <v>128</v>
      </c>
      <c r="L205" s="35"/>
      <c r="M205" s="168" t="s">
        <v>3</v>
      </c>
      <c r="N205" s="169" t="s">
        <v>46</v>
      </c>
      <c r="O205" s="36"/>
      <c r="P205" s="170">
        <f>O205*H205</f>
        <v>0</v>
      </c>
      <c r="Q205" s="170">
        <v>0</v>
      </c>
      <c r="R205" s="170">
        <f>Q205*H205</f>
        <v>0</v>
      </c>
      <c r="S205" s="170">
        <v>0</v>
      </c>
      <c r="T205" s="171">
        <f>S205*H205</f>
        <v>0</v>
      </c>
      <c r="AR205" s="18" t="s">
        <v>129</v>
      </c>
      <c r="AT205" s="18" t="s">
        <v>124</v>
      </c>
      <c r="AU205" s="18" t="s">
        <v>83</v>
      </c>
      <c r="AY205" s="18" t="s">
        <v>122</v>
      </c>
      <c r="BE205" s="172">
        <f>IF(N205="základní",J205,0)</f>
        <v>0</v>
      </c>
      <c r="BF205" s="172">
        <f>IF(N205="snížená",J205,0)</f>
        <v>0</v>
      </c>
      <c r="BG205" s="172">
        <f>IF(N205="zákl. přenesená",J205,0)</f>
        <v>0</v>
      </c>
      <c r="BH205" s="172">
        <f>IF(N205="sníž. přenesená",J205,0)</f>
        <v>0</v>
      </c>
      <c r="BI205" s="172">
        <f>IF(N205="nulová",J205,0)</f>
        <v>0</v>
      </c>
      <c r="BJ205" s="18" t="s">
        <v>21</v>
      </c>
      <c r="BK205" s="172">
        <f>ROUND(I205*H205,2)</f>
        <v>0</v>
      </c>
      <c r="BL205" s="18" t="s">
        <v>129</v>
      </c>
      <c r="BM205" s="18" t="s">
        <v>277</v>
      </c>
    </row>
    <row r="206" spans="2:65" s="13" customFormat="1" x14ac:dyDescent="0.3">
      <c r="B206" s="194"/>
      <c r="D206" s="173" t="s">
        <v>133</v>
      </c>
      <c r="E206" s="195" t="s">
        <v>3</v>
      </c>
      <c r="F206" s="196" t="s">
        <v>178</v>
      </c>
      <c r="H206" s="197" t="s">
        <v>3</v>
      </c>
      <c r="I206" s="198"/>
      <c r="L206" s="194"/>
      <c r="M206" s="199"/>
      <c r="N206" s="200"/>
      <c r="O206" s="200"/>
      <c r="P206" s="200"/>
      <c r="Q206" s="200"/>
      <c r="R206" s="200"/>
      <c r="S206" s="200"/>
      <c r="T206" s="201"/>
      <c r="AT206" s="197" t="s">
        <v>133</v>
      </c>
      <c r="AU206" s="197" t="s">
        <v>83</v>
      </c>
      <c r="AV206" s="13" t="s">
        <v>21</v>
      </c>
      <c r="AW206" s="13" t="s">
        <v>38</v>
      </c>
      <c r="AX206" s="13" t="s">
        <v>75</v>
      </c>
      <c r="AY206" s="197" t="s">
        <v>122</v>
      </c>
    </row>
    <row r="207" spans="2:65" s="11" customFormat="1" x14ac:dyDescent="0.3">
      <c r="B207" s="176"/>
      <c r="D207" s="173" t="s">
        <v>133</v>
      </c>
      <c r="E207" s="177" t="s">
        <v>3</v>
      </c>
      <c r="F207" s="178" t="s">
        <v>278</v>
      </c>
      <c r="H207" s="179">
        <v>3.4079999999999999</v>
      </c>
      <c r="I207" s="180"/>
      <c r="L207" s="176"/>
      <c r="M207" s="181"/>
      <c r="N207" s="182"/>
      <c r="O207" s="182"/>
      <c r="P207" s="182"/>
      <c r="Q207" s="182"/>
      <c r="R207" s="182"/>
      <c r="S207" s="182"/>
      <c r="T207" s="183"/>
      <c r="AT207" s="177" t="s">
        <v>133</v>
      </c>
      <c r="AU207" s="177" t="s">
        <v>83</v>
      </c>
      <c r="AV207" s="11" t="s">
        <v>83</v>
      </c>
      <c r="AW207" s="11" t="s">
        <v>38</v>
      </c>
      <c r="AX207" s="11" t="s">
        <v>75</v>
      </c>
      <c r="AY207" s="177" t="s">
        <v>122</v>
      </c>
    </row>
    <row r="208" spans="2:65" s="11" customFormat="1" x14ac:dyDescent="0.3">
      <c r="B208" s="176"/>
      <c r="D208" s="173" t="s">
        <v>133</v>
      </c>
      <c r="E208" s="177" t="s">
        <v>3</v>
      </c>
      <c r="F208" s="178" t="s">
        <v>279</v>
      </c>
      <c r="H208" s="179">
        <v>-0.55700000000000005</v>
      </c>
      <c r="I208" s="180"/>
      <c r="L208" s="176"/>
      <c r="M208" s="181"/>
      <c r="N208" s="182"/>
      <c r="O208" s="182"/>
      <c r="P208" s="182"/>
      <c r="Q208" s="182"/>
      <c r="R208" s="182"/>
      <c r="S208" s="182"/>
      <c r="T208" s="183"/>
      <c r="AT208" s="177" t="s">
        <v>133</v>
      </c>
      <c r="AU208" s="177" t="s">
        <v>83</v>
      </c>
      <c r="AV208" s="11" t="s">
        <v>83</v>
      </c>
      <c r="AW208" s="11" t="s">
        <v>38</v>
      </c>
      <c r="AX208" s="11" t="s">
        <v>75</v>
      </c>
      <c r="AY208" s="177" t="s">
        <v>122</v>
      </c>
    </row>
    <row r="209" spans="2:65" s="11" customFormat="1" x14ac:dyDescent="0.3">
      <c r="B209" s="176"/>
      <c r="D209" s="173" t="s">
        <v>133</v>
      </c>
      <c r="E209" s="177" t="s">
        <v>3</v>
      </c>
      <c r="F209" s="178" t="s">
        <v>280</v>
      </c>
      <c r="H209" s="179">
        <v>1.6319999999999999</v>
      </c>
      <c r="I209" s="180"/>
      <c r="L209" s="176"/>
      <c r="M209" s="181"/>
      <c r="N209" s="182"/>
      <c r="O209" s="182"/>
      <c r="P209" s="182"/>
      <c r="Q209" s="182"/>
      <c r="R209" s="182"/>
      <c r="S209" s="182"/>
      <c r="T209" s="183"/>
      <c r="AT209" s="177" t="s">
        <v>133</v>
      </c>
      <c r="AU209" s="177" t="s">
        <v>83</v>
      </c>
      <c r="AV209" s="11" t="s">
        <v>83</v>
      </c>
      <c r="AW209" s="11" t="s">
        <v>38</v>
      </c>
      <c r="AX209" s="11" t="s">
        <v>75</v>
      </c>
      <c r="AY209" s="177" t="s">
        <v>122</v>
      </c>
    </row>
    <row r="210" spans="2:65" s="11" customFormat="1" x14ac:dyDescent="0.3">
      <c r="B210" s="176"/>
      <c r="D210" s="173" t="s">
        <v>133</v>
      </c>
      <c r="E210" s="177" t="s">
        <v>3</v>
      </c>
      <c r="F210" s="178" t="s">
        <v>281</v>
      </c>
      <c r="H210" s="179">
        <v>-0.26700000000000002</v>
      </c>
      <c r="I210" s="180"/>
      <c r="L210" s="176"/>
      <c r="M210" s="181"/>
      <c r="N210" s="182"/>
      <c r="O210" s="182"/>
      <c r="P210" s="182"/>
      <c r="Q210" s="182"/>
      <c r="R210" s="182"/>
      <c r="S210" s="182"/>
      <c r="T210" s="183"/>
      <c r="AT210" s="177" t="s">
        <v>133</v>
      </c>
      <c r="AU210" s="177" t="s">
        <v>83</v>
      </c>
      <c r="AV210" s="11" t="s">
        <v>83</v>
      </c>
      <c r="AW210" s="11" t="s">
        <v>38</v>
      </c>
      <c r="AX210" s="11" t="s">
        <v>75</v>
      </c>
      <c r="AY210" s="177" t="s">
        <v>122</v>
      </c>
    </row>
    <row r="211" spans="2:65" s="11" customFormat="1" x14ac:dyDescent="0.3">
      <c r="B211" s="176"/>
      <c r="D211" s="173" t="s">
        <v>133</v>
      </c>
      <c r="E211" s="177" t="s">
        <v>3</v>
      </c>
      <c r="F211" s="178" t="s">
        <v>181</v>
      </c>
      <c r="H211" s="179">
        <v>0</v>
      </c>
      <c r="I211" s="180"/>
      <c r="L211" s="176"/>
      <c r="M211" s="181"/>
      <c r="N211" s="182"/>
      <c r="O211" s="182"/>
      <c r="P211" s="182"/>
      <c r="Q211" s="182"/>
      <c r="R211" s="182"/>
      <c r="S211" s="182"/>
      <c r="T211" s="183"/>
      <c r="AT211" s="177" t="s">
        <v>133</v>
      </c>
      <c r="AU211" s="177" t="s">
        <v>83</v>
      </c>
      <c r="AV211" s="11" t="s">
        <v>83</v>
      </c>
      <c r="AW211" s="11" t="s">
        <v>38</v>
      </c>
      <c r="AX211" s="11" t="s">
        <v>75</v>
      </c>
      <c r="AY211" s="177" t="s">
        <v>122</v>
      </c>
    </row>
    <row r="212" spans="2:65" s="11" customFormat="1" x14ac:dyDescent="0.3">
      <c r="B212" s="176"/>
      <c r="D212" s="173" t="s">
        <v>133</v>
      </c>
      <c r="E212" s="177" t="s">
        <v>3</v>
      </c>
      <c r="F212" s="178" t="s">
        <v>282</v>
      </c>
      <c r="H212" s="179">
        <v>61.884</v>
      </c>
      <c r="I212" s="180"/>
      <c r="L212" s="176"/>
      <c r="M212" s="181"/>
      <c r="N212" s="182"/>
      <c r="O212" s="182"/>
      <c r="P212" s="182"/>
      <c r="Q212" s="182"/>
      <c r="R212" s="182"/>
      <c r="S212" s="182"/>
      <c r="T212" s="183"/>
      <c r="AT212" s="177" t="s">
        <v>133</v>
      </c>
      <c r="AU212" s="177" t="s">
        <v>83</v>
      </c>
      <c r="AV212" s="11" t="s">
        <v>83</v>
      </c>
      <c r="AW212" s="11" t="s">
        <v>38</v>
      </c>
      <c r="AX212" s="11" t="s">
        <v>75</v>
      </c>
      <c r="AY212" s="177" t="s">
        <v>122</v>
      </c>
    </row>
    <row r="213" spans="2:65" s="11" customFormat="1" x14ac:dyDescent="0.3">
      <c r="B213" s="176"/>
      <c r="D213" s="173" t="s">
        <v>133</v>
      </c>
      <c r="E213" s="177" t="s">
        <v>3</v>
      </c>
      <c r="F213" s="178" t="s">
        <v>283</v>
      </c>
      <c r="H213" s="179">
        <v>-10.121</v>
      </c>
      <c r="I213" s="180"/>
      <c r="L213" s="176"/>
      <c r="M213" s="181"/>
      <c r="N213" s="182"/>
      <c r="O213" s="182"/>
      <c r="P213" s="182"/>
      <c r="Q213" s="182"/>
      <c r="R213" s="182"/>
      <c r="S213" s="182"/>
      <c r="T213" s="183"/>
      <c r="AT213" s="177" t="s">
        <v>133</v>
      </c>
      <c r="AU213" s="177" t="s">
        <v>83</v>
      </c>
      <c r="AV213" s="11" t="s">
        <v>83</v>
      </c>
      <c r="AW213" s="11" t="s">
        <v>38</v>
      </c>
      <c r="AX213" s="11" t="s">
        <v>75</v>
      </c>
      <c r="AY213" s="177" t="s">
        <v>122</v>
      </c>
    </row>
    <row r="214" spans="2:65" s="12" customFormat="1" x14ac:dyDescent="0.3">
      <c r="B214" s="184"/>
      <c r="D214" s="185" t="s">
        <v>133</v>
      </c>
      <c r="E214" s="186" t="s">
        <v>3</v>
      </c>
      <c r="F214" s="187" t="s">
        <v>137</v>
      </c>
      <c r="H214" s="188">
        <v>55.978999999999999</v>
      </c>
      <c r="I214" s="189"/>
      <c r="L214" s="184"/>
      <c r="M214" s="190"/>
      <c r="N214" s="191"/>
      <c r="O214" s="191"/>
      <c r="P214" s="191"/>
      <c r="Q214" s="191"/>
      <c r="R214" s="191"/>
      <c r="S214" s="191"/>
      <c r="T214" s="192"/>
      <c r="AT214" s="193" t="s">
        <v>133</v>
      </c>
      <c r="AU214" s="193" t="s">
        <v>83</v>
      </c>
      <c r="AV214" s="12" t="s">
        <v>129</v>
      </c>
      <c r="AW214" s="12" t="s">
        <v>38</v>
      </c>
      <c r="AX214" s="12" t="s">
        <v>21</v>
      </c>
      <c r="AY214" s="193" t="s">
        <v>122</v>
      </c>
    </row>
    <row r="215" spans="2:65" s="1" customFormat="1" ht="22.5" customHeight="1" x14ac:dyDescent="0.3">
      <c r="B215" s="160"/>
      <c r="C215" s="161" t="s">
        <v>284</v>
      </c>
      <c r="D215" s="161" t="s">
        <v>124</v>
      </c>
      <c r="E215" s="162" t="s">
        <v>285</v>
      </c>
      <c r="F215" s="163" t="s">
        <v>286</v>
      </c>
      <c r="G215" s="164" t="s">
        <v>214</v>
      </c>
      <c r="H215" s="165">
        <v>83.655000000000001</v>
      </c>
      <c r="I215" s="166"/>
      <c r="J215" s="167">
        <f>ROUND(I215*H215,2)</f>
        <v>0</v>
      </c>
      <c r="K215" s="163" t="s">
        <v>128</v>
      </c>
      <c r="L215" s="35"/>
      <c r="M215" s="168" t="s">
        <v>3</v>
      </c>
      <c r="N215" s="169" t="s">
        <v>46</v>
      </c>
      <c r="O215" s="36"/>
      <c r="P215" s="170">
        <f>O215*H215</f>
        <v>0</v>
      </c>
      <c r="Q215" s="170">
        <v>0</v>
      </c>
      <c r="R215" s="170">
        <f>Q215*H215</f>
        <v>0</v>
      </c>
      <c r="S215" s="170">
        <v>0</v>
      </c>
      <c r="T215" s="171">
        <f>S215*H215</f>
        <v>0</v>
      </c>
      <c r="AR215" s="18" t="s">
        <v>129</v>
      </c>
      <c r="AT215" s="18" t="s">
        <v>124</v>
      </c>
      <c r="AU215" s="18" t="s">
        <v>83</v>
      </c>
      <c r="AY215" s="18" t="s">
        <v>122</v>
      </c>
      <c r="BE215" s="172">
        <f>IF(N215="základní",J215,0)</f>
        <v>0</v>
      </c>
      <c r="BF215" s="172">
        <f>IF(N215="snížená",J215,0)</f>
        <v>0</v>
      </c>
      <c r="BG215" s="172">
        <f>IF(N215="zákl. přenesená",J215,0)</f>
        <v>0</v>
      </c>
      <c r="BH215" s="172">
        <f>IF(N215="sníž. přenesená",J215,0)</f>
        <v>0</v>
      </c>
      <c r="BI215" s="172">
        <f>IF(N215="nulová",J215,0)</f>
        <v>0</v>
      </c>
      <c r="BJ215" s="18" t="s">
        <v>21</v>
      </c>
      <c r="BK215" s="172">
        <f>ROUND(I215*H215,2)</f>
        <v>0</v>
      </c>
      <c r="BL215" s="18" t="s">
        <v>129</v>
      </c>
      <c r="BM215" s="18" t="s">
        <v>287</v>
      </c>
    </row>
    <row r="216" spans="2:65" s="13" customFormat="1" x14ac:dyDescent="0.3">
      <c r="B216" s="194"/>
      <c r="D216" s="173" t="s">
        <v>133</v>
      </c>
      <c r="E216" s="195" t="s">
        <v>3</v>
      </c>
      <c r="F216" s="196" t="s">
        <v>178</v>
      </c>
      <c r="H216" s="197" t="s">
        <v>3</v>
      </c>
      <c r="I216" s="198"/>
      <c r="L216" s="194"/>
      <c r="M216" s="199"/>
      <c r="N216" s="200"/>
      <c r="O216" s="200"/>
      <c r="P216" s="200"/>
      <c r="Q216" s="200"/>
      <c r="R216" s="200"/>
      <c r="S216" s="200"/>
      <c r="T216" s="201"/>
      <c r="AT216" s="197" t="s">
        <v>133</v>
      </c>
      <c r="AU216" s="197" t="s">
        <v>83</v>
      </c>
      <c r="AV216" s="13" t="s">
        <v>21</v>
      </c>
      <c r="AW216" s="13" t="s">
        <v>38</v>
      </c>
      <c r="AX216" s="13" t="s">
        <v>75</v>
      </c>
      <c r="AY216" s="197" t="s">
        <v>122</v>
      </c>
    </row>
    <row r="217" spans="2:65" s="11" customFormat="1" x14ac:dyDescent="0.3">
      <c r="B217" s="176"/>
      <c r="D217" s="173" t="s">
        <v>133</v>
      </c>
      <c r="E217" s="177" t="s">
        <v>3</v>
      </c>
      <c r="F217" s="178" t="s">
        <v>288</v>
      </c>
      <c r="H217" s="179">
        <v>4.26</v>
      </c>
      <c r="I217" s="180"/>
      <c r="L217" s="176"/>
      <c r="M217" s="181"/>
      <c r="N217" s="182"/>
      <c r="O217" s="182"/>
      <c r="P217" s="182"/>
      <c r="Q217" s="182"/>
      <c r="R217" s="182"/>
      <c r="S217" s="182"/>
      <c r="T217" s="183"/>
      <c r="AT217" s="177" t="s">
        <v>133</v>
      </c>
      <c r="AU217" s="177" t="s">
        <v>83</v>
      </c>
      <c r="AV217" s="11" t="s">
        <v>83</v>
      </c>
      <c r="AW217" s="11" t="s">
        <v>38</v>
      </c>
      <c r="AX217" s="11" t="s">
        <v>75</v>
      </c>
      <c r="AY217" s="177" t="s">
        <v>122</v>
      </c>
    </row>
    <row r="218" spans="2:65" s="11" customFormat="1" x14ac:dyDescent="0.3">
      <c r="B218" s="176"/>
      <c r="D218" s="173" t="s">
        <v>133</v>
      </c>
      <c r="E218" s="177" t="s">
        <v>3</v>
      </c>
      <c r="F218" s="178" t="s">
        <v>289</v>
      </c>
      <c r="H218" s="179">
        <v>2.04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T218" s="177" t="s">
        <v>133</v>
      </c>
      <c r="AU218" s="177" t="s">
        <v>83</v>
      </c>
      <c r="AV218" s="11" t="s">
        <v>83</v>
      </c>
      <c r="AW218" s="11" t="s">
        <v>38</v>
      </c>
      <c r="AX218" s="11" t="s">
        <v>75</v>
      </c>
      <c r="AY218" s="177" t="s">
        <v>122</v>
      </c>
    </row>
    <row r="219" spans="2:65" s="11" customFormat="1" x14ac:dyDescent="0.3">
      <c r="B219" s="176"/>
      <c r="D219" s="173" t="s">
        <v>133</v>
      </c>
      <c r="E219" s="177" t="s">
        <v>3</v>
      </c>
      <c r="F219" s="178" t="s">
        <v>181</v>
      </c>
      <c r="H219" s="179">
        <v>0</v>
      </c>
      <c r="I219" s="180"/>
      <c r="L219" s="176"/>
      <c r="M219" s="181"/>
      <c r="N219" s="182"/>
      <c r="O219" s="182"/>
      <c r="P219" s="182"/>
      <c r="Q219" s="182"/>
      <c r="R219" s="182"/>
      <c r="S219" s="182"/>
      <c r="T219" s="183"/>
      <c r="AT219" s="177" t="s">
        <v>133</v>
      </c>
      <c r="AU219" s="177" t="s">
        <v>83</v>
      </c>
      <c r="AV219" s="11" t="s">
        <v>83</v>
      </c>
      <c r="AW219" s="11" t="s">
        <v>38</v>
      </c>
      <c r="AX219" s="11" t="s">
        <v>75</v>
      </c>
      <c r="AY219" s="177" t="s">
        <v>122</v>
      </c>
    </row>
    <row r="220" spans="2:65" s="11" customFormat="1" x14ac:dyDescent="0.3">
      <c r="B220" s="176"/>
      <c r="D220" s="173" t="s">
        <v>133</v>
      </c>
      <c r="E220" s="177" t="s">
        <v>3</v>
      </c>
      <c r="F220" s="178" t="s">
        <v>290</v>
      </c>
      <c r="H220" s="179">
        <v>77.355000000000004</v>
      </c>
      <c r="I220" s="180"/>
      <c r="L220" s="176"/>
      <c r="M220" s="181"/>
      <c r="N220" s="182"/>
      <c r="O220" s="182"/>
      <c r="P220" s="182"/>
      <c r="Q220" s="182"/>
      <c r="R220" s="182"/>
      <c r="S220" s="182"/>
      <c r="T220" s="183"/>
      <c r="AT220" s="177" t="s">
        <v>133</v>
      </c>
      <c r="AU220" s="177" t="s">
        <v>83</v>
      </c>
      <c r="AV220" s="11" t="s">
        <v>83</v>
      </c>
      <c r="AW220" s="11" t="s">
        <v>38</v>
      </c>
      <c r="AX220" s="11" t="s">
        <v>75</v>
      </c>
      <c r="AY220" s="177" t="s">
        <v>122</v>
      </c>
    </row>
    <row r="221" spans="2:65" s="12" customFormat="1" x14ac:dyDescent="0.3">
      <c r="B221" s="184"/>
      <c r="D221" s="185" t="s">
        <v>133</v>
      </c>
      <c r="E221" s="186" t="s">
        <v>3</v>
      </c>
      <c r="F221" s="187" t="s">
        <v>137</v>
      </c>
      <c r="H221" s="188">
        <v>83.655000000000001</v>
      </c>
      <c r="I221" s="189"/>
      <c r="L221" s="184"/>
      <c r="M221" s="190"/>
      <c r="N221" s="191"/>
      <c r="O221" s="191"/>
      <c r="P221" s="191"/>
      <c r="Q221" s="191"/>
      <c r="R221" s="191"/>
      <c r="S221" s="191"/>
      <c r="T221" s="192"/>
      <c r="AT221" s="193" t="s">
        <v>133</v>
      </c>
      <c r="AU221" s="193" t="s">
        <v>83</v>
      </c>
      <c r="AV221" s="12" t="s">
        <v>129</v>
      </c>
      <c r="AW221" s="12" t="s">
        <v>38</v>
      </c>
      <c r="AX221" s="12" t="s">
        <v>21</v>
      </c>
      <c r="AY221" s="193" t="s">
        <v>122</v>
      </c>
    </row>
    <row r="222" spans="2:65" s="1" customFormat="1" ht="22.5" customHeight="1" x14ac:dyDescent="0.3">
      <c r="B222" s="160"/>
      <c r="C222" s="161" t="s">
        <v>291</v>
      </c>
      <c r="D222" s="161" t="s">
        <v>124</v>
      </c>
      <c r="E222" s="162" t="s">
        <v>292</v>
      </c>
      <c r="F222" s="163" t="s">
        <v>293</v>
      </c>
      <c r="G222" s="164" t="s">
        <v>294</v>
      </c>
      <c r="H222" s="165">
        <v>1</v>
      </c>
      <c r="I222" s="166"/>
      <c r="J222" s="167">
        <f>ROUND(I222*H222,2)</f>
        <v>0</v>
      </c>
      <c r="K222" s="163" t="s">
        <v>3</v>
      </c>
      <c r="L222" s="35"/>
      <c r="M222" s="168" t="s">
        <v>3</v>
      </c>
      <c r="N222" s="169" t="s">
        <v>46</v>
      </c>
      <c r="O222" s="36"/>
      <c r="P222" s="170">
        <f>O222*H222</f>
        <v>0</v>
      </c>
      <c r="Q222" s="170">
        <v>0</v>
      </c>
      <c r="R222" s="170">
        <f>Q222*H222</f>
        <v>0</v>
      </c>
      <c r="S222" s="170">
        <v>0</v>
      </c>
      <c r="T222" s="171">
        <f>S222*H222</f>
        <v>0</v>
      </c>
      <c r="AR222" s="18" t="s">
        <v>129</v>
      </c>
      <c r="AT222" s="18" t="s">
        <v>124</v>
      </c>
      <c r="AU222" s="18" t="s">
        <v>83</v>
      </c>
      <c r="AY222" s="18" t="s">
        <v>122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8" t="s">
        <v>21</v>
      </c>
      <c r="BK222" s="172">
        <f>ROUND(I222*H222,2)</f>
        <v>0</v>
      </c>
      <c r="BL222" s="18" t="s">
        <v>129</v>
      </c>
      <c r="BM222" s="18" t="s">
        <v>295</v>
      </c>
    </row>
    <row r="223" spans="2:65" s="1" customFormat="1" ht="22.5" customHeight="1" x14ac:dyDescent="0.3">
      <c r="B223" s="160"/>
      <c r="C223" s="161" t="s">
        <v>296</v>
      </c>
      <c r="D223" s="161" t="s">
        <v>124</v>
      </c>
      <c r="E223" s="162" t="s">
        <v>297</v>
      </c>
      <c r="F223" s="163" t="s">
        <v>298</v>
      </c>
      <c r="G223" s="164" t="s">
        <v>294</v>
      </c>
      <c r="H223" s="165">
        <v>1</v>
      </c>
      <c r="I223" s="166"/>
      <c r="J223" s="167">
        <f>ROUND(I223*H223,2)</f>
        <v>0</v>
      </c>
      <c r="K223" s="163" t="s">
        <v>3</v>
      </c>
      <c r="L223" s="35"/>
      <c r="M223" s="168" t="s">
        <v>3</v>
      </c>
      <c r="N223" s="169" t="s">
        <v>46</v>
      </c>
      <c r="O223" s="36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AR223" s="18" t="s">
        <v>129</v>
      </c>
      <c r="AT223" s="18" t="s">
        <v>124</v>
      </c>
      <c r="AU223" s="18" t="s">
        <v>83</v>
      </c>
      <c r="AY223" s="18" t="s">
        <v>122</v>
      </c>
      <c r="BE223" s="172">
        <f>IF(N223="základní",J223,0)</f>
        <v>0</v>
      </c>
      <c r="BF223" s="172">
        <f>IF(N223="snížená",J223,0)</f>
        <v>0</v>
      </c>
      <c r="BG223" s="172">
        <f>IF(N223="zákl. přenesená",J223,0)</f>
        <v>0</v>
      </c>
      <c r="BH223" s="172">
        <f>IF(N223="sníž. přenesená",J223,0)</f>
        <v>0</v>
      </c>
      <c r="BI223" s="172">
        <f>IF(N223="nulová",J223,0)</f>
        <v>0</v>
      </c>
      <c r="BJ223" s="18" t="s">
        <v>21</v>
      </c>
      <c r="BK223" s="172">
        <f>ROUND(I223*H223,2)</f>
        <v>0</v>
      </c>
      <c r="BL223" s="18" t="s">
        <v>129</v>
      </c>
      <c r="BM223" s="18" t="s">
        <v>299</v>
      </c>
    </row>
    <row r="224" spans="2:65" s="1" customFormat="1" ht="31.5" customHeight="1" x14ac:dyDescent="0.3">
      <c r="B224" s="160"/>
      <c r="C224" s="210" t="s">
        <v>300</v>
      </c>
      <c r="D224" s="210" t="s">
        <v>301</v>
      </c>
      <c r="E224" s="211" t="s">
        <v>302</v>
      </c>
      <c r="F224" s="212" t="s">
        <v>303</v>
      </c>
      <c r="G224" s="213" t="s">
        <v>208</v>
      </c>
      <c r="H224" s="214">
        <v>6.7</v>
      </c>
      <c r="I224" s="215"/>
      <c r="J224" s="216">
        <f>ROUND(I224*H224,2)</f>
        <v>0</v>
      </c>
      <c r="K224" s="212" t="s">
        <v>3</v>
      </c>
      <c r="L224" s="217"/>
      <c r="M224" s="218" t="s">
        <v>3</v>
      </c>
      <c r="N224" s="219" t="s">
        <v>46</v>
      </c>
      <c r="O224" s="36"/>
      <c r="P224" s="170">
        <f>O224*H224</f>
        <v>0</v>
      </c>
      <c r="Q224" s="170">
        <v>0.16639999999999999</v>
      </c>
      <c r="R224" s="170">
        <f>Q224*H224</f>
        <v>1.1148799999999999</v>
      </c>
      <c r="S224" s="170">
        <v>0</v>
      </c>
      <c r="T224" s="171">
        <f>S224*H224</f>
        <v>0</v>
      </c>
      <c r="AR224" s="18" t="s">
        <v>173</v>
      </c>
      <c r="AT224" s="18" t="s">
        <v>301</v>
      </c>
      <c r="AU224" s="18" t="s">
        <v>83</v>
      </c>
      <c r="AY224" s="18" t="s">
        <v>122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8" t="s">
        <v>21</v>
      </c>
      <c r="BK224" s="172">
        <f>ROUND(I224*H224,2)</f>
        <v>0</v>
      </c>
      <c r="BL224" s="18" t="s">
        <v>129</v>
      </c>
      <c r="BM224" s="18" t="s">
        <v>304</v>
      </c>
    </row>
    <row r="225" spans="2:65" s="11" customFormat="1" x14ac:dyDescent="0.3">
      <c r="B225" s="176"/>
      <c r="D225" s="173" t="s">
        <v>133</v>
      </c>
      <c r="E225" s="177" t="s">
        <v>3</v>
      </c>
      <c r="F225" s="178" t="s">
        <v>210</v>
      </c>
      <c r="H225" s="179">
        <v>6.7</v>
      </c>
      <c r="I225" s="180"/>
      <c r="L225" s="176"/>
      <c r="M225" s="181"/>
      <c r="N225" s="182"/>
      <c r="O225" s="182"/>
      <c r="P225" s="182"/>
      <c r="Q225" s="182"/>
      <c r="R225" s="182"/>
      <c r="S225" s="182"/>
      <c r="T225" s="183"/>
      <c r="AT225" s="177" t="s">
        <v>133</v>
      </c>
      <c r="AU225" s="177" t="s">
        <v>83</v>
      </c>
      <c r="AV225" s="11" t="s">
        <v>83</v>
      </c>
      <c r="AW225" s="11" t="s">
        <v>38</v>
      </c>
      <c r="AX225" s="11" t="s">
        <v>75</v>
      </c>
      <c r="AY225" s="177" t="s">
        <v>122</v>
      </c>
    </row>
    <row r="226" spans="2:65" s="12" customFormat="1" x14ac:dyDescent="0.3">
      <c r="B226" s="184"/>
      <c r="D226" s="185" t="s">
        <v>133</v>
      </c>
      <c r="E226" s="186" t="s">
        <v>3</v>
      </c>
      <c r="F226" s="187" t="s">
        <v>137</v>
      </c>
      <c r="H226" s="188">
        <v>6.7</v>
      </c>
      <c r="I226" s="189"/>
      <c r="L226" s="184"/>
      <c r="M226" s="190"/>
      <c r="N226" s="191"/>
      <c r="O226" s="191"/>
      <c r="P226" s="191"/>
      <c r="Q226" s="191"/>
      <c r="R226" s="191"/>
      <c r="S226" s="191"/>
      <c r="T226" s="192"/>
      <c r="AT226" s="193" t="s">
        <v>133</v>
      </c>
      <c r="AU226" s="193" t="s">
        <v>83</v>
      </c>
      <c r="AV226" s="12" t="s">
        <v>129</v>
      </c>
      <c r="AW226" s="12" t="s">
        <v>38</v>
      </c>
      <c r="AX226" s="12" t="s">
        <v>21</v>
      </c>
      <c r="AY226" s="193" t="s">
        <v>122</v>
      </c>
    </row>
    <row r="227" spans="2:65" s="1" customFormat="1" ht="22.5" customHeight="1" x14ac:dyDescent="0.3">
      <c r="B227" s="160"/>
      <c r="C227" s="210" t="s">
        <v>305</v>
      </c>
      <c r="D227" s="210" t="s">
        <v>301</v>
      </c>
      <c r="E227" s="211" t="s">
        <v>306</v>
      </c>
      <c r="F227" s="212" t="s">
        <v>307</v>
      </c>
      <c r="G227" s="213" t="s">
        <v>262</v>
      </c>
      <c r="H227" s="214">
        <v>120.355</v>
      </c>
      <c r="I227" s="215"/>
      <c r="J227" s="216">
        <f>ROUND(I227*H227,2)</f>
        <v>0</v>
      </c>
      <c r="K227" s="212" t="s">
        <v>128</v>
      </c>
      <c r="L227" s="217"/>
      <c r="M227" s="218" t="s">
        <v>3</v>
      </c>
      <c r="N227" s="219" t="s">
        <v>46</v>
      </c>
      <c r="O227" s="36"/>
      <c r="P227" s="170">
        <f>O227*H227</f>
        <v>0</v>
      </c>
      <c r="Q227" s="170">
        <v>0</v>
      </c>
      <c r="R227" s="170">
        <f>Q227*H227</f>
        <v>0</v>
      </c>
      <c r="S227" s="170">
        <v>0</v>
      </c>
      <c r="T227" s="171">
        <f>S227*H227</f>
        <v>0</v>
      </c>
      <c r="AR227" s="18" t="s">
        <v>173</v>
      </c>
      <c r="AT227" s="18" t="s">
        <v>301</v>
      </c>
      <c r="AU227" s="18" t="s">
        <v>83</v>
      </c>
      <c r="AY227" s="18" t="s">
        <v>122</v>
      </c>
      <c r="BE227" s="172">
        <f>IF(N227="základní",J227,0)</f>
        <v>0</v>
      </c>
      <c r="BF227" s="172">
        <f>IF(N227="snížená",J227,0)</f>
        <v>0</v>
      </c>
      <c r="BG227" s="172">
        <f>IF(N227="zákl. přenesená",J227,0)</f>
        <v>0</v>
      </c>
      <c r="BH227" s="172">
        <f>IF(N227="sníž. přenesená",J227,0)</f>
        <v>0</v>
      </c>
      <c r="BI227" s="172">
        <f>IF(N227="nulová",J227,0)</f>
        <v>0</v>
      </c>
      <c r="BJ227" s="18" t="s">
        <v>21</v>
      </c>
      <c r="BK227" s="172">
        <f>ROUND(I227*H227,2)</f>
        <v>0</v>
      </c>
      <c r="BL227" s="18" t="s">
        <v>129</v>
      </c>
      <c r="BM227" s="18" t="s">
        <v>308</v>
      </c>
    </row>
    <row r="228" spans="2:65" s="11" customFormat="1" x14ac:dyDescent="0.3">
      <c r="B228" s="176"/>
      <c r="D228" s="173" t="s">
        <v>133</v>
      </c>
      <c r="E228" s="177" t="s">
        <v>3</v>
      </c>
      <c r="F228" s="178" t="s">
        <v>309</v>
      </c>
      <c r="H228" s="179">
        <v>120.355</v>
      </c>
      <c r="I228" s="180"/>
      <c r="L228" s="176"/>
      <c r="M228" s="181"/>
      <c r="N228" s="182"/>
      <c r="O228" s="182"/>
      <c r="P228" s="182"/>
      <c r="Q228" s="182"/>
      <c r="R228" s="182"/>
      <c r="S228" s="182"/>
      <c r="T228" s="183"/>
      <c r="AT228" s="177" t="s">
        <v>133</v>
      </c>
      <c r="AU228" s="177" t="s">
        <v>83</v>
      </c>
      <c r="AV228" s="11" t="s">
        <v>83</v>
      </c>
      <c r="AW228" s="11" t="s">
        <v>38</v>
      </c>
      <c r="AX228" s="11" t="s">
        <v>75</v>
      </c>
      <c r="AY228" s="177" t="s">
        <v>122</v>
      </c>
    </row>
    <row r="229" spans="2:65" s="12" customFormat="1" x14ac:dyDescent="0.3">
      <c r="B229" s="184"/>
      <c r="D229" s="173" t="s">
        <v>133</v>
      </c>
      <c r="E229" s="220" t="s">
        <v>3</v>
      </c>
      <c r="F229" s="221" t="s">
        <v>137</v>
      </c>
      <c r="H229" s="222">
        <v>120.355</v>
      </c>
      <c r="I229" s="189"/>
      <c r="L229" s="184"/>
      <c r="M229" s="190"/>
      <c r="N229" s="191"/>
      <c r="O229" s="191"/>
      <c r="P229" s="191"/>
      <c r="Q229" s="191"/>
      <c r="R229" s="191"/>
      <c r="S229" s="191"/>
      <c r="T229" s="192"/>
      <c r="AT229" s="193" t="s">
        <v>133</v>
      </c>
      <c r="AU229" s="193" t="s">
        <v>83</v>
      </c>
      <c r="AV229" s="12" t="s">
        <v>129</v>
      </c>
      <c r="AW229" s="12" t="s">
        <v>38</v>
      </c>
      <c r="AX229" s="12" t="s">
        <v>21</v>
      </c>
      <c r="AY229" s="193" t="s">
        <v>122</v>
      </c>
    </row>
    <row r="230" spans="2:65" s="10" customFormat="1" ht="29.85" customHeight="1" x14ac:dyDescent="0.3">
      <c r="B230" s="146"/>
      <c r="D230" s="147" t="s">
        <v>74</v>
      </c>
      <c r="E230" s="223" t="s">
        <v>129</v>
      </c>
      <c r="F230" s="223" t="s">
        <v>310</v>
      </c>
      <c r="I230" s="149"/>
      <c r="J230" s="224">
        <f>BK230</f>
        <v>0</v>
      </c>
      <c r="L230" s="146"/>
      <c r="M230" s="151"/>
      <c r="N230" s="152"/>
      <c r="O230" s="152"/>
      <c r="P230" s="153">
        <f>P231+P267</f>
        <v>0</v>
      </c>
      <c r="Q230" s="152"/>
      <c r="R230" s="153">
        <f>R231+R267</f>
        <v>37.20774582</v>
      </c>
      <c r="S230" s="152"/>
      <c r="T230" s="154">
        <f>T231+T267</f>
        <v>0</v>
      </c>
      <c r="AR230" s="147" t="s">
        <v>21</v>
      </c>
      <c r="AT230" s="155" t="s">
        <v>74</v>
      </c>
      <c r="AU230" s="155" t="s">
        <v>21</v>
      </c>
      <c r="AY230" s="147" t="s">
        <v>122</v>
      </c>
      <c r="BK230" s="156">
        <f>BK231+BK267</f>
        <v>0</v>
      </c>
    </row>
    <row r="231" spans="2:65" s="10" customFormat="1" ht="14.85" customHeight="1" x14ac:dyDescent="0.3">
      <c r="B231" s="146"/>
      <c r="D231" s="157" t="s">
        <v>74</v>
      </c>
      <c r="E231" s="158" t="s">
        <v>311</v>
      </c>
      <c r="F231" s="158" t="s">
        <v>312</v>
      </c>
      <c r="I231" s="149"/>
      <c r="J231" s="159">
        <f>BK231</f>
        <v>0</v>
      </c>
      <c r="L231" s="146"/>
      <c r="M231" s="151"/>
      <c r="N231" s="152"/>
      <c r="O231" s="152"/>
      <c r="P231" s="153">
        <f>SUM(P232:P266)</f>
        <v>0</v>
      </c>
      <c r="Q231" s="152"/>
      <c r="R231" s="153">
        <f>SUM(R232:R266)</f>
        <v>21.647942820000001</v>
      </c>
      <c r="S231" s="152"/>
      <c r="T231" s="154">
        <f>SUM(T232:T266)</f>
        <v>0</v>
      </c>
      <c r="AR231" s="147" t="s">
        <v>21</v>
      </c>
      <c r="AT231" s="155" t="s">
        <v>74</v>
      </c>
      <c r="AU231" s="155" t="s">
        <v>83</v>
      </c>
      <c r="AY231" s="147" t="s">
        <v>122</v>
      </c>
      <c r="BK231" s="156">
        <f>SUM(BK232:BK266)</f>
        <v>0</v>
      </c>
    </row>
    <row r="232" spans="2:65" s="1" customFormat="1" ht="31.5" customHeight="1" x14ac:dyDescent="0.3">
      <c r="B232" s="160"/>
      <c r="C232" s="161" t="s">
        <v>313</v>
      </c>
      <c r="D232" s="161" t="s">
        <v>124</v>
      </c>
      <c r="E232" s="162" t="s">
        <v>314</v>
      </c>
      <c r="F232" s="163" t="s">
        <v>315</v>
      </c>
      <c r="G232" s="164" t="s">
        <v>214</v>
      </c>
      <c r="H232" s="165">
        <v>18.899999999999999</v>
      </c>
      <c r="I232" s="166"/>
      <c r="J232" s="167">
        <f>ROUND(I232*H232,2)</f>
        <v>0</v>
      </c>
      <c r="K232" s="163" t="s">
        <v>128</v>
      </c>
      <c r="L232" s="35"/>
      <c r="M232" s="168" t="s">
        <v>3</v>
      </c>
      <c r="N232" s="169" t="s">
        <v>46</v>
      </c>
      <c r="O232" s="36"/>
      <c r="P232" s="170">
        <f>O232*H232</f>
        <v>0</v>
      </c>
      <c r="Q232" s="170">
        <v>0.23457</v>
      </c>
      <c r="R232" s="170">
        <f>Q232*H232</f>
        <v>4.4333729999999996</v>
      </c>
      <c r="S232" s="170">
        <v>0</v>
      </c>
      <c r="T232" s="171">
        <f>S232*H232</f>
        <v>0</v>
      </c>
      <c r="AR232" s="18" t="s">
        <v>129</v>
      </c>
      <c r="AT232" s="18" t="s">
        <v>124</v>
      </c>
      <c r="AU232" s="18" t="s">
        <v>146</v>
      </c>
      <c r="AY232" s="18" t="s">
        <v>122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8" t="s">
        <v>21</v>
      </c>
      <c r="BK232" s="172">
        <f>ROUND(I232*H232,2)</f>
        <v>0</v>
      </c>
      <c r="BL232" s="18" t="s">
        <v>129</v>
      </c>
      <c r="BM232" s="18" t="s">
        <v>316</v>
      </c>
    </row>
    <row r="233" spans="2:65" s="13" customFormat="1" x14ac:dyDescent="0.3">
      <c r="B233" s="194"/>
      <c r="D233" s="173" t="s">
        <v>133</v>
      </c>
      <c r="E233" s="195" t="s">
        <v>3</v>
      </c>
      <c r="F233" s="196" t="s">
        <v>317</v>
      </c>
      <c r="H233" s="197" t="s">
        <v>3</v>
      </c>
      <c r="I233" s="198"/>
      <c r="L233" s="194"/>
      <c r="M233" s="199"/>
      <c r="N233" s="200"/>
      <c r="O233" s="200"/>
      <c r="P233" s="200"/>
      <c r="Q233" s="200"/>
      <c r="R233" s="200"/>
      <c r="S233" s="200"/>
      <c r="T233" s="201"/>
      <c r="AT233" s="197" t="s">
        <v>133</v>
      </c>
      <c r="AU233" s="197" t="s">
        <v>146</v>
      </c>
      <c r="AV233" s="13" t="s">
        <v>21</v>
      </c>
      <c r="AW233" s="13" t="s">
        <v>38</v>
      </c>
      <c r="AX233" s="13" t="s">
        <v>75</v>
      </c>
      <c r="AY233" s="197" t="s">
        <v>122</v>
      </c>
    </row>
    <row r="234" spans="2:65" s="11" customFormat="1" x14ac:dyDescent="0.3">
      <c r="B234" s="176"/>
      <c r="D234" s="173" t="s">
        <v>133</v>
      </c>
      <c r="E234" s="177" t="s">
        <v>3</v>
      </c>
      <c r="F234" s="178" t="s">
        <v>712</v>
      </c>
      <c r="H234" s="179">
        <v>18.899999999999999</v>
      </c>
      <c r="I234" s="180"/>
      <c r="L234" s="176"/>
      <c r="M234" s="181"/>
      <c r="N234" s="182"/>
      <c r="O234" s="182"/>
      <c r="P234" s="182"/>
      <c r="Q234" s="182"/>
      <c r="R234" s="182"/>
      <c r="S234" s="182"/>
      <c r="T234" s="183"/>
      <c r="AT234" s="177" t="s">
        <v>133</v>
      </c>
      <c r="AU234" s="177" t="s">
        <v>146</v>
      </c>
      <c r="AV234" s="11" t="s">
        <v>83</v>
      </c>
      <c r="AW234" s="11" t="s">
        <v>38</v>
      </c>
      <c r="AX234" s="11" t="s">
        <v>75</v>
      </c>
      <c r="AY234" s="177" t="s">
        <v>122</v>
      </c>
    </row>
    <row r="235" spans="2:65" s="12" customFormat="1" x14ac:dyDescent="0.3">
      <c r="B235" s="184"/>
      <c r="D235" s="185" t="s">
        <v>133</v>
      </c>
      <c r="E235" s="186" t="s">
        <v>3</v>
      </c>
      <c r="F235" s="187" t="s">
        <v>137</v>
      </c>
      <c r="H235" s="188">
        <v>18.899999999999999</v>
      </c>
      <c r="I235" s="189"/>
      <c r="L235" s="184"/>
      <c r="M235" s="190"/>
      <c r="N235" s="191"/>
      <c r="O235" s="191"/>
      <c r="P235" s="191"/>
      <c r="Q235" s="191"/>
      <c r="R235" s="191"/>
      <c r="S235" s="191"/>
      <c r="T235" s="192"/>
      <c r="AT235" s="193" t="s">
        <v>133</v>
      </c>
      <c r="AU235" s="193" t="s">
        <v>146</v>
      </c>
      <c r="AV235" s="12" t="s">
        <v>129</v>
      </c>
      <c r="AW235" s="12" t="s">
        <v>38</v>
      </c>
      <c r="AX235" s="12" t="s">
        <v>21</v>
      </c>
      <c r="AY235" s="193" t="s">
        <v>122</v>
      </c>
    </row>
    <row r="236" spans="2:65" s="1" customFormat="1" ht="31.5" customHeight="1" x14ac:dyDescent="0.3">
      <c r="B236" s="160"/>
      <c r="C236" s="161" t="s">
        <v>318</v>
      </c>
      <c r="D236" s="161" t="s">
        <v>124</v>
      </c>
      <c r="E236" s="162" t="s">
        <v>319</v>
      </c>
      <c r="F236" s="163" t="s">
        <v>320</v>
      </c>
      <c r="G236" s="164" t="s">
        <v>127</v>
      </c>
      <c r="H236" s="165">
        <v>8.3659999999999997</v>
      </c>
      <c r="I236" s="166"/>
      <c r="J236" s="167">
        <f>ROUND(I236*H236,2)</f>
        <v>0</v>
      </c>
      <c r="K236" s="163" t="s">
        <v>128</v>
      </c>
      <c r="L236" s="35"/>
      <c r="M236" s="168" t="s">
        <v>3</v>
      </c>
      <c r="N236" s="169" t="s">
        <v>46</v>
      </c>
      <c r="O236" s="36"/>
      <c r="P236" s="170">
        <f>O236*H236</f>
        <v>0</v>
      </c>
      <c r="Q236" s="170">
        <v>1.8907700000000001</v>
      </c>
      <c r="R236" s="170">
        <f>Q236*H236</f>
        <v>15.81818182</v>
      </c>
      <c r="S236" s="170">
        <v>0</v>
      </c>
      <c r="T236" s="171">
        <f>S236*H236</f>
        <v>0</v>
      </c>
      <c r="AR236" s="18" t="s">
        <v>129</v>
      </c>
      <c r="AT236" s="18" t="s">
        <v>124</v>
      </c>
      <c r="AU236" s="18" t="s">
        <v>146</v>
      </c>
      <c r="AY236" s="18" t="s">
        <v>122</v>
      </c>
      <c r="BE236" s="172">
        <f>IF(N236="základní",J236,0)</f>
        <v>0</v>
      </c>
      <c r="BF236" s="172">
        <f>IF(N236="snížená",J236,0)</f>
        <v>0</v>
      </c>
      <c r="BG236" s="172">
        <f>IF(N236="zákl. přenesená",J236,0)</f>
        <v>0</v>
      </c>
      <c r="BH236" s="172">
        <f>IF(N236="sníž. přenesená",J236,0)</f>
        <v>0</v>
      </c>
      <c r="BI236" s="172">
        <f>IF(N236="nulová",J236,0)</f>
        <v>0</v>
      </c>
      <c r="BJ236" s="18" t="s">
        <v>21</v>
      </c>
      <c r="BK236" s="172">
        <f>ROUND(I236*H236,2)</f>
        <v>0</v>
      </c>
      <c r="BL236" s="18" t="s">
        <v>129</v>
      </c>
      <c r="BM236" s="18" t="s">
        <v>321</v>
      </c>
    </row>
    <row r="237" spans="2:65" s="13" customFormat="1" x14ac:dyDescent="0.3">
      <c r="B237" s="194"/>
      <c r="D237" s="173" t="s">
        <v>133</v>
      </c>
      <c r="E237" s="195" t="s">
        <v>3</v>
      </c>
      <c r="F237" s="196" t="s">
        <v>178</v>
      </c>
      <c r="H237" s="197" t="s">
        <v>3</v>
      </c>
      <c r="I237" s="198"/>
      <c r="L237" s="194"/>
      <c r="M237" s="199"/>
      <c r="N237" s="200"/>
      <c r="O237" s="200"/>
      <c r="P237" s="200"/>
      <c r="Q237" s="200"/>
      <c r="R237" s="200"/>
      <c r="S237" s="200"/>
      <c r="T237" s="201"/>
      <c r="AT237" s="197" t="s">
        <v>133</v>
      </c>
      <c r="AU237" s="197" t="s">
        <v>146</v>
      </c>
      <c r="AV237" s="13" t="s">
        <v>21</v>
      </c>
      <c r="AW237" s="13" t="s">
        <v>38</v>
      </c>
      <c r="AX237" s="13" t="s">
        <v>75</v>
      </c>
      <c r="AY237" s="197" t="s">
        <v>122</v>
      </c>
    </row>
    <row r="238" spans="2:65" s="11" customFormat="1" x14ac:dyDescent="0.3">
      <c r="B238" s="176"/>
      <c r="D238" s="173" t="s">
        <v>133</v>
      </c>
      <c r="E238" s="177" t="s">
        <v>3</v>
      </c>
      <c r="F238" s="178" t="s">
        <v>322</v>
      </c>
      <c r="H238" s="179">
        <v>0.42599999999999999</v>
      </c>
      <c r="I238" s="180"/>
      <c r="L238" s="176"/>
      <c r="M238" s="181"/>
      <c r="N238" s="182"/>
      <c r="O238" s="182"/>
      <c r="P238" s="182"/>
      <c r="Q238" s="182"/>
      <c r="R238" s="182"/>
      <c r="S238" s="182"/>
      <c r="T238" s="183"/>
      <c r="AT238" s="177" t="s">
        <v>133</v>
      </c>
      <c r="AU238" s="177" t="s">
        <v>146</v>
      </c>
      <c r="AV238" s="11" t="s">
        <v>83</v>
      </c>
      <c r="AW238" s="11" t="s">
        <v>38</v>
      </c>
      <c r="AX238" s="11" t="s">
        <v>75</v>
      </c>
      <c r="AY238" s="177" t="s">
        <v>122</v>
      </c>
    </row>
    <row r="239" spans="2:65" s="11" customFormat="1" x14ac:dyDescent="0.3">
      <c r="B239" s="176"/>
      <c r="D239" s="173" t="s">
        <v>133</v>
      </c>
      <c r="E239" s="177" t="s">
        <v>3</v>
      </c>
      <c r="F239" s="178" t="s">
        <v>323</v>
      </c>
      <c r="H239" s="179">
        <v>0.20399999999999999</v>
      </c>
      <c r="I239" s="180"/>
      <c r="L239" s="176"/>
      <c r="M239" s="181"/>
      <c r="N239" s="182"/>
      <c r="O239" s="182"/>
      <c r="P239" s="182"/>
      <c r="Q239" s="182"/>
      <c r="R239" s="182"/>
      <c r="S239" s="182"/>
      <c r="T239" s="183"/>
      <c r="AT239" s="177" t="s">
        <v>133</v>
      </c>
      <c r="AU239" s="177" t="s">
        <v>146</v>
      </c>
      <c r="AV239" s="11" t="s">
        <v>83</v>
      </c>
      <c r="AW239" s="11" t="s">
        <v>38</v>
      </c>
      <c r="AX239" s="11" t="s">
        <v>75</v>
      </c>
      <c r="AY239" s="177" t="s">
        <v>122</v>
      </c>
    </row>
    <row r="240" spans="2:65" s="11" customFormat="1" x14ac:dyDescent="0.3">
      <c r="B240" s="176"/>
      <c r="D240" s="173" t="s">
        <v>133</v>
      </c>
      <c r="E240" s="177" t="s">
        <v>3</v>
      </c>
      <c r="F240" s="178" t="s">
        <v>181</v>
      </c>
      <c r="H240" s="179">
        <v>0</v>
      </c>
      <c r="I240" s="180"/>
      <c r="L240" s="176"/>
      <c r="M240" s="181"/>
      <c r="N240" s="182"/>
      <c r="O240" s="182"/>
      <c r="P240" s="182"/>
      <c r="Q240" s="182"/>
      <c r="R240" s="182"/>
      <c r="S240" s="182"/>
      <c r="T240" s="183"/>
      <c r="AT240" s="177" t="s">
        <v>133</v>
      </c>
      <c r="AU240" s="177" t="s">
        <v>146</v>
      </c>
      <c r="AV240" s="11" t="s">
        <v>83</v>
      </c>
      <c r="AW240" s="11" t="s">
        <v>38</v>
      </c>
      <c r="AX240" s="11" t="s">
        <v>75</v>
      </c>
      <c r="AY240" s="177" t="s">
        <v>122</v>
      </c>
    </row>
    <row r="241" spans="2:65" s="11" customFormat="1" x14ac:dyDescent="0.3">
      <c r="B241" s="176"/>
      <c r="D241" s="173" t="s">
        <v>133</v>
      </c>
      <c r="E241" s="177" t="s">
        <v>3</v>
      </c>
      <c r="F241" s="178" t="s">
        <v>324</v>
      </c>
      <c r="H241" s="179">
        <v>7.7359999999999998</v>
      </c>
      <c r="I241" s="180"/>
      <c r="L241" s="176"/>
      <c r="M241" s="181"/>
      <c r="N241" s="182"/>
      <c r="O241" s="182"/>
      <c r="P241" s="182"/>
      <c r="Q241" s="182"/>
      <c r="R241" s="182"/>
      <c r="S241" s="182"/>
      <c r="T241" s="183"/>
      <c r="AT241" s="177" t="s">
        <v>133</v>
      </c>
      <c r="AU241" s="177" t="s">
        <v>146</v>
      </c>
      <c r="AV241" s="11" t="s">
        <v>83</v>
      </c>
      <c r="AW241" s="11" t="s">
        <v>38</v>
      </c>
      <c r="AX241" s="11" t="s">
        <v>75</v>
      </c>
      <c r="AY241" s="177" t="s">
        <v>122</v>
      </c>
    </row>
    <row r="242" spans="2:65" s="12" customFormat="1" x14ac:dyDescent="0.3">
      <c r="B242" s="184"/>
      <c r="D242" s="185" t="s">
        <v>133</v>
      </c>
      <c r="E242" s="186" t="s">
        <v>3</v>
      </c>
      <c r="F242" s="187" t="s">
        <v>137</v>
      </c>
      <c r="H242" s="188">
        <v>8.3659999999999997</v>
      </c>
      <c r="I242" s="189"/>
      <c r="L242" s="184"/>
      <c r="M242" s="190"/>
      <c r="N242" s="191"/>
      <c r="O242" s="191"/>
      <c r="P242" s="191"/>
      <c r="Q242" s="191"/>
      <c r="R242" s="191"/>
      <c r="S242" s="191"/>
      <c r="T242" s="192"/>
      <c r="AT242" s="193" t="s">
        <v>133</v>
      </c>
      <c r="AU242" s="193" t="s">
        <v>146</v>
      </c>
      <c r="AV242" s="12" t="s">
        <v>129</v>
      </c>
      <c r="AW242" s="12" t="s">
        <v>38</v>
      </c>
      <c r="AX242" s="12" t="s">
        <v>21</v>
      </c>
      <c r="AY242" s="193" t="s">
        <v>122</v>
      </c>
    </row>
    <row r="243" spans="2:65" s="1" customFormat="1" ht="22.5" customHeight="1" x14ac:dyDescent="0.3">
      <c r="B243" s="160"/>
      <c r="C243" s="161" t="s">
        <v>325</v>
      </c>
      <c r="D243" s="161" t="s">
        <v>124</v>
      </c>
      <c r="E243" s="162" t="s">
        <v>326</v>
      </c>
      <c r="F243" s="163" t="s">
        <v>327</v>
      </c>
      <c r="G243" s="164" t="s">
        <v>140</v>
      </c>
      <c r="H243" s="165">
        <v>3</v>
      </c>
      <c r="I243" s="166"/>
      <c r="J243" s="167">
        <f>ROUND(I243*H243,2)</f>
        <v>0</v>
      </c>
      <c r="K243" s="163" t="s">
        <v>128</v>
      </c>
      <c r="L243" s="35"/>
      <c r="M243" s="168" t="s">
        <v>3</v>
      </c>
      <c r="N243" s="169" t="s">
        <v>46</v>
      </c>
      <c r="O243" s="36"/>
      <c r="P243" s="170">
        <f>O243*H243</f>
        <v>0</v>
      </c>
      <c r="Q243" s="170">
        <v>6.6E-3</v>
      </c>
      <c r="R243" s="170">
        <f>Q243*H243</f>
        <v>1.9799999999999998E-2</v>
      </c>
      <c r="S243" s="170">
        <v>0</v>
      </c>
      <c r="T243" s="171">
        <f>S243*H243</f>
        <v>0</v>
      </c>
      <c r="AR243" s="18" t="s">
        <v>129</v>
      </c>
      <c r="AT243" s="18" t="s">
        <v>124</v>
      </c>
      <c r="AU243" s="18" t="s">
        <v>146</v>
      </c>
      <c r="AY243" s="18" t="s">
        <v>122</v>
      </c>
      <c r="BE243" s="172">
        <f>IF(N243="základní",J243,0)</f>
        <v>0</v>
      </c>
      <c r="BF243" s="172">
        <f>IF(N243="snížená",J243,0)</f>
        <v>0</v>
      </c>
      <c r="BG243" s="172">
        <f>IF(N243="zákl. přenesená",J243,0)</f>
        <v>0</v>
      </c>
      <c r="BH243" s="172">
        <f>IF(N243="sníž. přenesená",J243,0)</f>
        <v>0</v>
      </c>
      <c r="BI243" s="172">
        <f>IF(N243="nulová",J243,0)</f>
        <v>0</v>
      </c>
      <c r="BJ243" s="18" t="s">
        <v>21</v>
      </c>
      <c r="BK243" s="172">
        <f>ROUND(I243*H243,2)</f>
        <v>0</v>
      </c>
      <c r="BL243" s="18" t="s">
        <v>129</v>
      </c>
      <c r="BM243" s="18" t="s">
        <v>328</v>
      </c>
    </row>
    <row r="244" spans="2:65" s="11" customFormat="1" x14ac:dyDescent="0.3">
      <c r="B244" s="176"/>
      <c r="D244" s="173" t="s">
        <v>133</v>
      </c>
      <c r="E244" s="177" t="s">
        <v>3</v>
      </c>
      <c r="F244" s="178" t="s">
        <v>329</v>
      </c>
      <c r="H244" s="179">
        <v>1</v>
      </c>
      <c r="I244" s="180"/>
      <c r="L244" s="176"/>
      <c r="M244" s="181"/>
      <c r="N244" s="182"/>
      <c r="O244" s="182"/>
      <c r="P244" s="182"/>
      <c r="Q244" s="182"/>
      <c r="R244" s="182"/>
      <c r="S244" s="182"/>
      <c r="T244" s="183"/>
      <c r="AT244" s="177" t="s">
        <v>133</v>
      </c>
      <c r="AU244" s="177" t="s">
        <v>146</v>
      </c>
      <c r="AV244" s="11" t="s">
        <v>83</v>
      </c>
      <c r="AW244" s="11" t="s">
        <v>38</v>
      </c>
      <c r="AX244" s="11" t="s">
        <v>75</v>
      </c>
      <c r="AY244" s="177" t="s">
        <v>122</v>
      </c>
    </row>
    <row r="245" spans="2:65" s="11" customFormat="1" x14ac:dyDescent="0.3">
      <c r="B245" s="176"/>
      <c r="D245" s="173" t="s">
        <v>133</v>
      </c>
      <c r="E245" s="177" t="s">
        <v>3</v>
      </c>
      <c r="F245" s="178" t="s">
        <v>330</v>
      </c>
      <c r="H245" s="179">
        <v>1</v>
      </c>
      <c r="I245" s="180"/>
      <c r="L245" s="176"/>
      <c r="M245" s="181"/>
      <c r="N245" s="182"/>
      <c r="O245" s="182"/>
      <c r="P245" s="182"/>
      <c r="Q245" s="182"/>
      <c r="R245" s="182"/>
      <c r="S245" s="182"/>
      <c r="T245" s="183"/>
      <c r="AT245" s="177" t="s">
        <v>133</v>
      </c>
      <c r="AU245" s="177" t="s">
        <v>146</v>
      </c>
      <c r="AV245" s="11" t="s">
        <v>83</v>
      </c>
      <c r="AW245" s="11" t="s">
        <v>38</v>
      </c>
      <c r="AX245" s="11" t="s">
        <v>75</v>
      </c>
      <c r="AY245" s="177" t="s">
        <v>122</v>
      </c>
    </row>
    <row r="246" spans="2:65" s="11" customFormat="1" x14ac:dyDescent="0.3">
      <c r="B246" s="176"/>
      <c r="D246" s="173" t="s">
        <v>133</v>
      </c>
      <c r="E246" s="177" t="s">
        <v>3</v>
      </c>
      <c r="F246" s="178" t="s">
        <v>331</v>
      </c>
      <c r="H246" s="179">
        <v>1</v>
      </c>
      <c r="I246" s="180"/>
      <c r="L246" s="176"/>
      <c r="M246" s="181"/>
      <c r="N246" s="182"/>
      <c r="O246" s="182"/>
      <c r="P246" s="182"/>
      <c r="Q246" s="182"/>
      <c r="R246" s="182"/>
      <c r="S246" s="182"/>
      <c r="T246" s="183"/>
      <c r="AT246" s="177" t="s">
        <v>133</v>
      </c>
      <c r="AU246" s="177" t="s">
        <v>146</v>
      </c>
      <c r="AV246" s="11" t="s">
        <v>83</v>
      </c>
      <c r="AW246" s="11" t="s">
        <v>38</v>
      </c>
      <c r="AX246" s="11" t="s">
        <v>75</v>
      </c>
      <c r="AY246" s="177" t="s">
        <v>122</v>
      </c>
    </row>
    <row r="247" spans="2:65" s="12" customFormat="1" x14ac:dyDescent="0.3">
      <c r="B247" s="184"/>
      <c r="D247" s="185" t="s">
        <v>133</v>
      </c>
      <c r="E247" s="186" t="s">
        <v>3</v>
      </c>
      <c r="F247" s="187" t="s">
        <v>137</v>
      </c>
      <c r="H247" s="188">
        <v>3</v>
      </c>
      <c r="I247" s="189"/>
      <c r="L247" s="184"/>
      <c r="M247" s="190"/>
      <c r="N247" s="191"/>
      <c r="O247" s="191"/>
      <c r="P247" s="191"/>
      <c r="Q247" s="191"/>
      <c r="R247" s="191"/>
      <c r="S247" s="191"/>
      <c r="T247" s="192"/>
      <c r="AT247" s="193" t="s">
        <v>133</v>
      </c>
      <c r="AU247" s="193" t="s">
        <v>146</v>
      </c>
      <c r="AV247" s="12" t="s">
        <v>129</v>
      </c>
      <c r="AW247" s="12" t="s">
        <v>38</v>
      </c>
      <c r="AX247" s="12" t="s">
        <v>21</v>
      </c>
      <c r="AY247" s="193" t="s">
        <v>122</v>
      </c>
    </row>
    <row r="248" spans="2:65" s="1" customFormat="1" ht="31.5" customHeight="1" x14ac:dyDescent="0.3">
      <c r="B248" s="160"/>
      <c r="C248" s="161" t="s">
        <v>332</v>
      </c>
      <c r="D248" s="161" t="s">
        <v>124</v>
      </c>
      <c r="E248" s="162" t="s">
        <v>333</v>
      </c>
      <c r="F248" s="163" t="s">
        <v>334</v>
      </c>
      <c r="G248" s="164" t="s">
        <v>140</v>
      </c>
      <c r="H248" s="165">
        <v>1</v>
      </c>
      <c r="I248" s="166"/>
      <c r="J248" s="167">
        <f>ROUND(I248*H248,2)</f>
        <v>0</v>
      </c>
      <c r="K248" s="163" t="s">
        <v>128</v>
      </c>
      <c r="L248" s="35"/>
      <c r="M248" s="168" t="s">
        <v>3</v>
      </c>
      <c r="N248" s="169" t="s">
        <v>46</v>
      </c>
      <c r="O248" s="36"/>
      <c r="P248" s="170">
        <f>O248*H248</f>
        <v>0</v>
      </c>
      <c r="Q248" s="170">
        <v>6.6E-3</v>
      </c>
      <c r="R248" s="170">
        <f>Q248*H248</f>
        <v>6.6E-3</v>
      </c>
      <c r="S248" s="170">
        <v>0</v>
      </c>
      <c r="T248" s="171">
        <f>S248*H248</f>
        <v>0</v>
      </c>
      <c r="AR248" s="18" t="s">
        <v>129</v>
      </c>
      <c r="AT248" s="18" t="s">
        <v>124</v>
      </c>
      <c r="AU248" s="18" t="s">
        <v>146</v>
      </c>
      <c r="AY248" s="18" t="s">
        <v>122</v>
      </c>
      <c r="BE248" s="172">
        <f>IF(N248="základní",J248,0)</f>
        <v>0</v>
      </c>
      <c r="BF248" s="172">
        <f>IF(N248="snížená",J248,0)</f>
        <v>0</v>
      </c>
      <c r="BG248" s="172">
        <f>IF(N248="zákl. přenesená",J248,0)</f>
        <v>0</v>
      </c>
      <c r="BH248" s="172">
        <f>IF(N248="sníž. přenesená",J248,0)</f>
        <v>0</v>
      </c>
      <c r="BI248" s="172">
        <f>IF(N248="nulová",J248,0)</f>
        <v>0</v>
      </c>
      <c r="BJ248" s="18" t="s">
        <v>21</v>
      </c>
      <c r="BK248" s="172">
        <f>ROUND(I248*H248,2)</f>
        <v>0</v>
      </c>
      <c r="BL248" s="18" t="s">
        <v>129</v>
      </c>
      <c r="BM248" s="18" t="s">
        <v>335</v>
      </c>
    </row>
    <row r="249" spans="2:65" s="11" customFormat="1" x14ac:dyDescent="0.3">
      <c r="B249" s="176"/>
      <c r="D249" s="173" t="s">
        <v>133</v>
      </c>
      <c r="E249" s="177" t="s">
        <v>3</v>
      </c>
      <c r="F249" s="178" t="s">
        <v>336</v>
      </c>
      <c r="H249" s="179">
        <v>1</v>
      </c>
      <c r="I249" s="180"/>
      <c r="L249" s="176"/>
      <c r="M249" s="181"/>
      <c r="N249" s="182"/>
      <c r="O249" s="182"/>
      <c r="P249" s="182"/>
      <c r="Q249" s="182"/>
      <c r="R249" s="182"/>
      <c r="S249" s="182"/>
      <c r="T249" s="183"/>
      <c r="AT249" s="177" t="s">
        <v>133</v>
      </c>
      <c r="AU249" s="177" t="s">
        <v>146</v>
      </c>
      <c r="AV249" s="11" t="s">
        <v>83</v>
      </c>
      <c r="AW249" s="11" t="s">
        <v>38</v>
      </c>
      <c r="AX249" s="11" t="s">
        <v>75</v>
      </c>
      <c r="AY249" s="177" t="s">
        <v>122</v>
      </c>
    </row>
    <row r="250" spans="2:65" s="12" customFormat="1" x14ac:dyDescent="0.3">
      <c r="B250" s="184"/>
      <c r="D250" s="185" t="s">
        <v>133</v>
      </c>
      <c r="E250" s="186" t="s">
        <v>3</v>
      </c>
      <c r="F250" s="187" t="s">
        <v>137</v>
      </c>
      <c r="H250" s="188">
        <v>1</v>
      </c>
      <c r="I250" s="189"/>
      <c r="L250" s="184"/>
      <c r="M250" s="190"/>
      <c r="N250" s="191"/>
      <c r="O250" s="191"/>
      <c r="P250" s="191"/>
      <c r="Q250" s="191"/>
      <c r="R250" s="191"/>
      <c r="S250" s="191"/>
      <c r="T250" s="192"/>
      <c r="AT250" s="193" t="s">
        <v>133</v>
      </c>
      <c r="AU250" s="193" t="s">
        <v>146</v>
      </c>
      <c r="AV250" s="12" t="s">
        <v>129</v>
      </c>
      <c r="AW250" s="12" t="s">
        <v>38</v>
      </c>
      <c r="AX250" s="12" t="s">
        <v>21</v>
      </c>
      <c r="AY250" s="193" t="s">
        <v>122</v>
      </c>
    </row>
    <row r="251" spans="2:65" s="1" customFormat="1" ht="31.5" customHeight="1" x14ac:dyDescent="0.3">
      <c r="B251" s="160"/>
      <c r="C251" s="161" t="s">
        <v>337</v>
      </c>
      <c r="D251" s="161" t="s">
        <v>124</v>
      </c>
      <c r="E251" s="162" t="s">
        <v>338</v>
      </c>
      <c r="F251" s="163" t="s">
        <v>339</v>
      </c>
      <c r="G251" s="164" t="s">
        <v>127</v>
      </c>
      <c r="H251" s="165">
        <v>0.50700000000000001</v>
      </c>
      <c r="I251" s="166"/>
      <c r="J251" s="167">
        <f>ROUND(I251*H251,2)</f>
        <v>0</v>
      </c>
      <c r="K251" s="163" t="s">
        <v>128</v>
      </c>
      <c r="L251" s="35"/>
      <c r="M251" s="168" t="s">
        <v>3</v>
      </c>
      <c r="N251" s="169" t="s">
        <v>46</v>
      </c>
      <c r="O251" s="36"/>
      <c r="P251" s="170">
        <f>O251*H251</f>
        <v>0</v>
      </c>
      <c r="Q251" s="170">
        <v>2.234</v>
      </c>
      <c r="R251" s="170">
        <f>Q251*H251</f>
        <v>1.132638</v>
      </c>
      <c r="S251" s="170">
        <v>0</v>
      </c>
      <c r="T251" s="171">
        <f>S251*H251</f>
        <v>0</v>
      </c>
      <c r="AR251" s="18" t="s">
        <v>129</v>
      </c>
      <c r="AT251" s="18" t="s">
        <v>124</v>
      </c>
      <c r="AU251" s="18" t="s">
        <v>146</v>
      </c>
      <c r="AY251" s="18" t="s">
        <v>122</v>
      </c>
      <c r="BE251" s="172">
        <f>IF(N251="základní",J251,0)</f>
        <v>0</v>
      </c>
      <c r="BF251" s="172">
        <f>IF(N251="snížená",J251,0)</f>
        <v>0</v>
      </c>
      <c r="BG251" s="172">
        <f>IF(N251="zákl. přenesená",J251,0)</f>
        <v>0</v>
      </c>
      <c r="BH251" s="172">
        <f>IF(N251="sníž. přenesená",J251,0)</f>
        <v>0</v>
      </c>
      <c r="BI251" s="172">
        <f>IF(N251="nulová",J251,0)</f>
        <v>0</v>
      </c>
      <c r="BJ251" s="18" t="s">
        <v>21</v>
      </c>
      <c r="BK251" s="172">
        <f>ROUND(I251*H251,2)</f>
        <v>0</v>
      </c>
      <c r="BL251" s="18" t="s">
        <v>129</v>
      </c>
      <c r="BM251" s="18" t="s">
        <v>340</v>
      </c>
    </row>
    <row r="252" spans="2:65" s="1" customFormat="1" ht="40.5" x14ac:dyDescent="0.3">
      <c r="B252" s="35"/>
      <c r="D252" s="173" t="s">
        <v>131</v>
      </c>
      <c r="F252" s="174" t="s">
        <v>341</v>
      </c>
      <c r="I252" s="175"/>
      <c r="L252" s="35"/>
      <c r="M252" s="64"/>
      <c r="N252" s="36"/>
      <c r="O252" s="36"/>
      <c r="P252" s="36"/>
      <c r="Q252" s="36"/>
      <c r="R252" s="36"/>
      <c r="S252" s="36"/>
      <c r="T252" s="65"/>
      <c r="AT252" s="18" t="s">
        <v>131</v>
      </c>
      <c r="AU252" s="18" t="s">
        <v>146</v>
      </c>
    </row>
    <row r="253" spans="2:65" s="11" customFormat="1" x14ac:dyDescent="0.3">
      <c r="B253" s="176"/>
      <c r="D253" s="173" t="s">
        <v>133</v>
      </c>
      <c r="E253" s="177" t="s">
        <v>3</v>
      </c>
      <c r="F253" s="178" t="s">
        <v>342</v>
      </c>
      <c r="H253" s="179">
        <v>0.50700000000000001</v>
      </c>
      <c r="I253" s="180"/>
      <c r="L253" s="176"/>
      <c r="M253" s="181"/>
      <c r="N253" s="182"/>
      <c r="O253" s="182"/>
      <c r="P253" s="182"/>
      <c r="Q253" s="182"/>
      <c r="R253" s="182"/>
      <c r="S253" s="182"/>
      <c r="T253" s="183"/>
      <c r="AT253" s="177" t="s">
        <v>133</v>
      </c>
      <c r="AU253" s="177" t="s">
        <v>146</v>
      </c>
      <c r="AV253" s="11" t="s">
        <v>83</v>
      </c>
      <c r="AW253" s="11" t="s">
        <v>38</v>
      </c>
      <c r="AX253" s="11" t="s">
        <v>75</v>
      </c>
      <c r="AY253" s="177" t="s">
        <v>122</v>
      </c>
    </row>
    <row r="254" spans="2:65" s="12" customFormat="1" x14ac:dyDescent="0.3">
      <c r="B254" s="184"/>
      <c r="D254" s="185" t="s">
        <v>133</v>
      </c>
      <c r="E254" s="186" t="s">
        <v>3</v>
      </c>
      <c r="F254" s="187" t="s">
        <v>137</v>
      </c>
      <c r="H254" s="188">
        <v>0.50700000000000001</v>
      </c>
      <c r="I254" s="189"/>
      <c r="L254" s="184"/>
      <c r="M254" s="190"/>
      <c r="N254" s="191"/>
      <c r="O254" s="191"/>
      <c r="P254" s="191"/>
      <c r="Q254" s="191"/>
      <c r="R254" s="191"/>
      <c r="S254" s="191"/>
      <c r="T254" s="192"/>
      <c r="AT254" s="193" t="s">
        <v>133</v>
      </c>
      <c r="AU254" s="193" t="s">
        <v>146</v>
      </c>
      <c r="AV254" s="12" t="s">
        <v>129</v>
      </c>
      <c r="AW254" s="12" t="s">
        <v>38</v>
      </c>
      <c r="AX254" s="12" t="s">
        <v>21</v>
      </c>
      <c r="AY254" s="193" t="s">
        <v>122</v>
      </c>
    </row>
    <row r="255" spans="2:65" s="1" customFormat="1" ht="44.25" customHeight="1" x14ac:dyDescent="0.3">
      <c r="B255" s="160"/>
      <c r="C255" s="210" t="s">
        <v>343</v>
      </c>
      <c r="D255" s="210" t="s">
        <v>301</v>
      </c>
      <c r="E255" s="211" t="s">
        <v>344</v>
      </c>
      <c r="F255" s="212" t="s">
        <v>345</v>
      </c>
      <c r="G255" s="213" t="s">
        <v>140</v>
      </c>
      <c r="H255" s="214">
        <v>1.01</v>
      </c>
      <c r="I255" s="215"/>
      <c r="J255" s="216">
        <f>ROUND(I255*H255,2)</f>
        <v>0</v>
      </c>
      <c r="K255" s="212" t="s">
        <v>128</v>
      </c>
      <c r="L255" s="217"/>
      <c r="M255" s="218" t="s">
        <v>3</v>
      </c>
      <c r="N255" s="219" t="s">
        <v>46</v>
      </c>
      <c r="O255" s="36"/>
      <c r="P255" s="170">
        <f>O255*H255</f>
        <v>0</v>
      </c>
      <c r="Q255" s="170">
        <v>3.9E-2</v>
      </c>
      <c r="R255" s="170">
        <f>Q255*H255</f>
        <v>3.9390000000000001E-2</v>
      </c>
      <c r="S255" s="170">
        <v>0</v>
      </c>
      <c r="T255" s="171">
        <f>S255*H255</f>
        <v>0</v>
      </c>
      <c r="AR255" s="18" t="s">
        <v>346</v>
      </c>
      <c r="AT255" s="18" t="s">
        <v>301</v>
      </c>
      <c r="AU255" s="18" t="s">
        <v>146</v>
      </c>
      <c r="AY255" s="18" t="s">
        <v>122</v>
      </c>
      <c r="BE255" s="172">
        <f>IF(N255="základní",J255,0)</f>
        <v>0</v>
      </c>
      <c r="BF255" s="172">
        <f>IF(N255="snížená",J255,0)</f>
        <v>0</v>
      </c>
      <c r="BG255" s="172">
        <f>IF(N255="zákl. přenesená",J255,0)</f>
        <v>0</v>
      </c>
      <c r="BH255" s="172">
        <f>IF(N255="sníž. přenesená",J255,0)</f>
        <v>0</v>
      </c>
      <c r="BI255" s="172">
        <f>IF(N255="nulová",J255,0)</f>
        <v>0</v>
      </c>
      <c r="BJ255" s="18" t="s">
        <v>21</v>
      </c>
      <c r="BK255" s="172">
        <f>ROUND(I255*H255,2)</f>
        <v>0</v>
      </c>
      <c r="BL255" s="18" t="s">
        <v>346</v>
      </c>
      <c r="BM255" s="18" t="s">
        <v>347</v>
      </c>
    </row>
    <row r="256" spans="2:65" s="11" customFormat="1" x14ac:dyDescent="0.3">
      <c r="B256" s="176"/>
      <c r="D256" s="173" t="s">
        <v>133</v>
      </c>
      <c r="E256" s="177" t="s">
        <v>3</v>
      </c>
      <c r="F256" s="178" t="s">
        <v>348</v>
      </c>
      <c r="H256" s="179">
        <v>1.01</v>
      </c>
      <c r="I256" s="180"/>
      <c r="L256" s="176"/>
      <c r="M256" s="181"/>
      <c r="N256" s="182"/>
      <c r="O256" s="182"/>
      <c r="P256" s="182"/>
      <c r="Q256" s="182"/>
      <c r="R256" s="182"/>
      <c r="S256" s="182"/>
      <c r="T256" s="183"/>
      <c r="AT256" s="177" t="s">
        <v>133</v>
      </c>
      <c r="AU256" s="177" t="s">
        <v>146</v>
      </c>
      <c r="AV256" s="11" t="s">
        <v>83</v>
      </c>
      <c r="AW256" s="11" t="s">
        <v>38</v>
      </c>
      <c r="AX256" s="11" t="s">
        <v>75</v>
      </c>
      <c r="AY256" s="177" t="s">
        <v>122</v>
      </c>
    </row>
    <row r="257" spans="2:65" s="12" customFormat="1" x14ac:dyDescent="0.3">
      <c r="B257" s="184"/>
      <c r="D257" s="185" t="s">
        <v>133</v>
      </c>
      <c r="E257" s="186" t="s">
        <v>3</v>
      </c>
      <c r="F257" s="187" t="s">
        <v>137</v>
      </c>
      <c r="H257" s="188">
        <v>1.01</v>
      </c>
      <c r="I257" s="189"/>
      <c r="L257" s="184"/>
      <c r="M257" s="190"/>
      <c r="N257" s="191"/>
      <c r="O257" s="191"/>
      <c r="P257" s="191"/>
      <c r="Q257" s="191"/>
      <c r="R257" s="191"/>
      <c r="S257" s="191"/>
      <c r="T257" s="192"/>
      <c r="AT257" s="193" t="s">
        <v>133</v>
      </c>
      <c r="AU257" s="193" t="s">
        <v>146</v>
      </c>
      <c r="AV257" s="12" t="s">
        <v>129</v>
      </c>
      <c r="AW257" s="12" t="s">
        <v>38</v>
      </c>
      <c r="AX257" s="12" t="s">
        <v>21</v>
      </c>
      <c r="AY257" s="193" t="s">
        <v>122</v>
      </c>
    </row>
    <row r="258" spans="2:65" s="1" customFormat="1" ht="44.25" customHeight="1" x14ac:dyDescent="0.3">
      <c r="B258" s="160"/>
      <c r="C258" s="210" t="s">
        <v>349</v>
      </c>
      <c r="D258" s="210" t="s">
        <v>301</v>
      </c>
      <c r="E258" s="211" t="s">
        <v>350</v>
      </c>
      <c r="F258" s="212" t="s">
        <v>351</v>
      </c>
      <c r="G258" s="213" t="s">
        <v>140</v>
      </c>
      <c r="H258" s="214">
        <v>1.01</v>
      </c>
      <c r="I258" s="215"/>
      <c r="J258" s="216">
        <f>ROUND(I258*H258,2)</f>
        <v>0</v>
      </c>
      <c r="K258" s="212" t="s">
        <v>128</v>
      </c>
      <c r="L258" s="217"/>
      <c r="M258" s="218" t="s">
        <v>3</v>
      </c>
      <c r="N258" s="219" t="s">
        <v>46</v>
      </c>
      <c r="O258" s="36"/>
      <c r="P258" s="170">
        <f>O258*H258</f>
        <v>0</v>
      </c>
      <c r="Q258" s="170">
        <v>5.0999999999999997E-2</v>
      </c>
      <c r="R258" s="170">
        <f>Q258*H258</f>
        <v>5.151E-2</v>
      </c>
      <c r="S258" s="170">
        <v>0</v>
      </c>
      <c r="T258" s="171">
        <f>S258*H258</f>
        <v>0</v>
      </c>
      <c r="AR258" s="18" t="s">
        <v>346</v>
      </c>
      <c r="AT258" s="18" t="s">
        <v>301</v>
      </c>
      <c r="AU258" s="18" t="s">
        <v>146</v>
      </c>
      <c r="AY258" s="18" t="s">
        <v>122</v>
      </c>
      <c r="BE258" s="172">
        <f>IF(N258="základní",J258,0)</f>
        <v>0</v>
      </c>
      <c r="BF258" s="172">
        <f>IF(N258="snížená",J258,0)</f>
        <v>0</v>
      </c>
      <c r="BG258" s="172">
        <f>IF(N258="zákl. přenesená",J258,0)</f>
        <v>0</v>
      </c>
      <c r="BH258" s="172">
        <f>IF(N258="sníž. přenesená",J258,0)</f>
        <v>0</v>
      </c>
      <c r="BI258" s="172">
        <f>IF(N258="nulová",J258,0)</f>
        <v>0</v>
      </c>
      <c r="BJ258" s="18" t="s">
        <v>21</v>
      </c>
      <c r="BK258" s="172">
        <f>ROUND(I258*H258,2)</f>
        <v>0</v>
      </c>
      <c r="BL258" s="18" t="s">
        <v>346</v>
      </c>
      <c r="BM258" s="18" t="s">
        <v>352</v>
      </c>
    </row>
    <row r="259" spans="2:65" s="11" customFormat="1" x14ac:dyDescent="0.3">
      <c r="B259" s="176"/>
      <c r="D259" s="173" t="s">
        <v>133</v>
      </c>
      <c r="E259" s="177" t="s">
        <v>3</v>
      </c>
      <c r="F259" s="178" t="s">
        <v>353</v>
      </c>
      <c r="H259" s="179">
        <v>1.01</v>
      </c>
      <c r="I259" s="180"/>
      <c r="L259" s="176"/>
      <c r="M259" s="181"/>
      <c r="N259" s="182"/>
      <c r="O259" s="182"/>
      <c r="P259" s="182"/>
      <c r="Q259" s="182"/>
      <c r="R259" s="182"/>
      <c r="S259" s="182"/>
      <c r="T259" s="183"/>
      <c r="AT259" s="177" t="s">
        <v>133</v>
      </c>
      <c r="AU259" s="177" t="s">
        <v>146</v>
      </c>
      <c r="AV259" s="11" t="s">
        <v>83</v>
      </c>
      <c r="AW259" s="11" t="s">
        <v>38</v>
      </c>
      <c r="AX259" s="11" t="s">
        <v>75</v>
      </c>
      <c r="AY259" s="177" t="s">
        <v>122</v>
      </c>
    </row>
    <row r="260" spans="2:65" s="12" customFormat="1" x14ac:dyDescent="0.3">
      <c r="B260" s="184"/>
      <c r="D260" s="185" t="s">
        <v>133</v>
      </c>
      <c r="E260" s="186" t="s">
        <v>3</v>
      </c>
      <c r="F260" s="187" t="s">
        <v>137</v>
      </c>
      <c r="H260" s="188">
        <v>1.01</v>
      </c>
      <c r="I260" s="189"/>
      <c r="L260" s="184"/>
      <c r="M260" s="190"/>
      <c r="N260" s="191"/>
      <c r="O260" s="191"/>
      <c r="P260" s="191"/>
      <c r="Q260" s="191"/>
      <c r="R260" s="191"/>
      <c r="S260" s="191"/>
      <c r="T260" s="192"/>
      <c r="AT260" s="193" t="s">
        <v>133</v>
      </c>
      <c r="AU260" s="193" t="s">
        <v>146</v>
      </c>
      <c r="AV260" s="12" t="s">
        <v>129</v>
      </c>
      <c r="AW260" s="12" t="s">
        <v>38</v>
      </c>
      <c r="AX260" s="12" t="s">
        <v>21</v>
      </c>
      <c r="AY260" s="193" t="s">
        <v>122</v>
      </c>
    </row>
    <row r="261" spans="2:65" s="1" customFormat="1" ht="44.25" customHeight="1" x14ac:dyDescent="0.3">
      <c r="B261" s="160"/>
      <c r="C261" s="210" t="s">
        <v>354</v>
      </c>
      <c r="D261" s="210" t="s">
        <v>301</v>
      </c>
      <c r="E261" s="211" t="s">
        <v>355</v>
      </c>
      <c r="F261" s="212" t="s">
        <v>356</v>
      </c>
      <c r="G261" s="213" t="s">
        <v>140</v>
      </c>
      <c r="H261" s="214">
        <v>1.01</v>
      </c>
      <c r="I261" s="215"/>
      <c r="J261" s="216">
        <f>ROUND(I261*H261,2)</f>
        <v>0</v>
      </c>
      <c r="K261" s="212" t="s">
        <v>128</v>
      </c>
      <c r="L261" s="217"/>
      <c r="M261" s="218" t="s">
        <v>3</v>
      </c>
      <c r="N261" s="219" t="s">
        <v>46</v>
      </c>
      <c r="O261" s="36"/>
      <c r="P261" s="170">
        <f>O261*H261</f>
        <v>0</v>
      </c>
      <c r="Q261" s="170">
        <v>6.4000000000000001E-2</v>
      </c>
      <c r="R261" s="170">
        <f>Q261*H261</f>
        <v>6.4640000000000003E-2</v>
      </c>
      <c r="S261" s="170">
        <v>0</v>
      </c>
      <c r="T261" s="171">
        <f>S261*H261</f>
        <v>0</v>
      </c>
      <c r="AR261" s="18" t="s">
        <v>346</v>
      </c>
      <c r="AT261" s="18" t="s">
        <v>301</v>
      </c>
      <c r="AU261" s="18" t="s">
        <v>146</v>
      </c>
      <c r="AY261" s="18" t="s">
        <v>122</v>
      </c>
      <c r="BE261" s="172">
        <f>IF(N261="základní",J261,0)</f>
        <v>0</v>
      </c>
      <c r="BF261" s="172">
        <f>IF(N261="snížená",J261,0)</f>
        <v>0</v>
      </c>
      <c r="BG261" s="172">
        <f>IF(N261="zákl. přenesená",J261,0)</f>
        <v>0</v>
      </c>
      <c r="BH261" s="172">
        <f>IF(N261="sníž. přenesená",J261,0)</f>
        <v>0</v>
      </c>
      <c r="BI261" s="172">
        <f>IF(N261="nulová",J261,0)</f>
        <v>0</v>
      </c>
      <c r="BJ261" s="18" t="s">
        <v>21</v>
      </c>
      <c r="BK261" s="172">
        <f>ROUND(I261*H261,2)</f>
        <v>0</v>
      </c>
      <c r="BL261" s="18" t="s">
        <v>346</v>
      </c>
      <c r="BM261" s="18" t="s">
        <v>357</v>
      </c>
    </row>
    <row r="262" spans="2:65" s="11" customFormat="1" x14ac:dyDescent="0.3">
      <c r="B262" s="176"/>
      <c r="D262" s="173" t="s">
        <v>133</v>
      </c>
      <c r="E262" s="177" t="s">
        <v>3</v>
      </c>
      <c r="F262" s="178" t="s">
        <v>358</v>
      </c>
      <c r="H262" s="179">
        <v>1.01</v>
      </c>
      <c r="I262" s="180"/>
      <c r="L262" s="176"/>
      <c r="M262" s="181"/>
      <c r="N262" s="182"/>
      <c r="O262" s="182"/>
      <c r="P262" s="182"/>
      <c r="Q262" s="182"/>
      <c r="R262" s="182"/>
      <c r="S262" s="182"/>
      <c r="T262" s="183"/>
      <c r="AT262" s="177" t="s">
        <v>133</v>
      </c>
      <c r="AU262" s="177" t="s">
        <v>146</v>
      </c>
      <c r="AV262" s="11" t="s">
        <v>83</v>
      </c>
      <c r="AW262" s="11" t="s">
        <v>38</v>
      </c>
      <c r="AX262" s="11" t="s">
        <v>75</v>
      </c>
      <c r="AY262" s="177" t="s">
        <v>122</v>
      </c>
    </row>
    <row r="263" spans="2:65" s="12" customFormat="1" x14ac:dyDescent="0.3">
      <c r="B263" s="184"/>
      <c r="D263" s="185" t="s">
        <v>133</v>
      </c>
      <c r="E263" s="186" t="s">
        <v>3</v>
      </c>
      <c r="F263" s="187" t="s">
        <v>137</v>
      </c>
      <c r="H263" s="188">
        <v>1.01</v>
      </c>
      <c r="I263" s="189"/>
      <c r="L263" s="184"/>
      <c r="M263" s="190"/>
      <c r="N263" s="191"/>
      <c r="O263" s="191"/>
      <c r="P263" s="191"/>
      <c r="Q263" s="191"/>
      <c r="R263" s="191"/>
      <c r="S263" s="191"/>
      <c r="T263" s="192"/>
      <c r="AT263" s="193" t="s">
        <v>133</v>
      </c>
      <c r="AU263" s="193" t="s">
        <v>146</v>
      </c>
      <c r="AV263" s="12" t="s">
        <v>129</v>
      </c>
      <c r="AW263" s="12" t="s">
        <v>38</v>
      </c>
      <c r="AX263" s="12" t="s">
        <v>21</v>
      </c>
      <c r="AY263" s="193" t="s">
        <v>122</v>
      </c>
    </row>
    <row r="264" spans="2:65" s="1" customFormat="1" ht="44.25" customHeight="1" x14ac:dyDescent="0.3">
      <c r="B264" s="160"/>
      <c r="C264" s="210" t="s">
        <v>359</v>
      </c>
      <c r="D264" s="210" t="s">
        <v>301</v>
      </c>
      <c r="E264" s="211" t="s">
        <v>360</v>
      </c>
      <c r="F264" s="212" t="s">
        <v>361</v>
      </c>
      <c r="G264" s="213" t="s">
        <v>140</v>
      </c>
      <c r="H264" s="214">
        <v>1.01</v>
      </c>
      <c r="I264" s="215"/>
      <c r="J264" s="216">
        <f>ROUND(I264*H264,2)</f>
        <v>0</v>
      </c>
      <c r="K264" s="212" t="s">
        <v>128</v>
      </c>
      <c r="L264" s="217"/>
      <c r="M264" s="218" t="s">
        <v>3</v>
      </c>
      <c r="N264" s="219" t="s">
        <v>46</v>
      </c>
      <c r="O264" s="36"/>
      <c r="P264" s="170">
        <f>O264*H264</f>
        <v>0</v>
      </c>
      <c r="Q264" s="170">
        <v>8.1000000000000003E-2</v>
      </c>
      <c r="R264" s="170">
        <f>Q264*H264</f>
        <v>8.1810000000000008E-2</v>
      </c>
      <c r="S264" s="170">
        <v>0</v>
      </c>
      <c r="T264" s="171">
        <f>S264*H264</f>
        <v>0</v>
      </c>
      <c r="AR264" s="18" t="s">
        <v>346</v>
      </c>
      <c r="AT264" s="18" t="s">
        <v>301</v>
      </c>
      <c r="AU264" s="18" t="s">
        <v>146</v>
      </c>
      <c r="AY264" s="18" t="s">
        <v>122</v>
      </c>
      <c r="BE264" s="172">
        <f>IF(N264="základní",J264,0)</f>
        <v>0</v>
      </c>
      <c r="BF264" s="172">
        <f>IF(N264="snížená",J264,0)</f>
        <v>0</v>
      </c>
      <c r="BG264" s="172">
        <f>IF(N264="zákl. přenesená",J264,0)</f>
        <v>0</v>
      </c>
      <c r="BH264" s="172">
        <f>IF(N264="sníž. přenesená",J264,0)</f>
        <v>0</v>
      </c>
      <c r="BI264" s="172">
        <f>IF(N264="nulová",J264,0)</f>
        <v>0</v>
      </c>
      <c r="BJ264" s="18" t="s">
        <v>21</v>
      </c>
      <c r="BK264" s="172">
        <f>ROUND(I264*H264,2)</f>
        <v>0</v>
      </c>
      <c r="BL264" s="18" t="s">
        <v>346</v>
      </c>
      <c r="BM264" s="18" t="s">
        <v>362</v>
      </c>
    </row>
    <row r="265" spans="2:65" s="11" customFormat="1" x14ac:dyDescent="0.3">
      <c r="B265" s="176"/>
      <c r="D265" s="173" t="s">
        <v>133</v>
      </c>
      <c r="E265" s="177" t="s">
        <v>3</v>
      </c>
      <c r="F265" s="178" t="s">
        <v>363</v>
      </c>
      <c r="H265" s="179">
        <v>1.01</v>
      </c>
      <c r="I265" s="180"/>
      <c r="L265" s="176"/>
      <c r="M265" s="181"/>
      <c r="N265" s="182"/>
      <c r="O265" s="182"/>
      <c r="P265" s="182"/>
      <c r="Q265" s="182"/>
      <c r="R265" s="182"/>
      <c r="S265" s="182"/>
      <c r="T265" s="183"/>
      <c r="AT265" s="177" t="s">
        <v>133</v>
      </c>
      <c r="AU265" s="177" t="s">
        <v>146</v>
      </c>
      <c r="AV265" s="11" t="s">
        <v>83</v>
      </c>
      <c r="AW265" s="11" t="s">
        <v>38</v>
      </c>
      <c r="AX265" s="11" t="s">
        <v>75</v>
      </c>
      <c r="AY265" s="177" t="s">
        <v>122</v>
      </c>
    </row>
    <row r="266" spans="2:65" s="12" customFormat="1" x14ac:dyDescent="0.3">
      <c r="B266" s="184"/>
      <c r="D266" s="173" t="s">
        <v>133</v>
      </c>
      <c r="E266" s="220" t="s">
        <v>3</v>
      </c>
      <c r="F266" s="221" t="s">
        <v>137</v>
      </c>
      <c r="H266" s="222">
        <v>1.01</v>
      </c>
      <c r="I266" s="189"/>
      <c r="L266" s="184"/>
      <c r="M266" s="190"/>
      <c r="N266" s="191"/>
      <c r="O266" s="191"/>
      <c r="P266" s="191"/>
      <c r="Q266" s="191"/>
      <c r="R266" s="191"/>
      <c r="S266" s="191"/>
      <c r="T266" s="192"/>
      <c r="AT266" s="193" t="s">
        <v>133</v>
      </c>
      <c r="AU266" s="193" t="s">
        <v>146</v>
      </c>
      <c r="AV266" s="12" t="s">
        <v>129</v>
      </c>
      <c r="AW266" s="12" t="s">
        <v>38</v>
      </c>
      <c r="AX266" s="12" t="s">
        <v>21</v>
      </c>
      <c r="AY266" s="193" t="s">
        <v>122</v>
      </c>
    </row>
    <row r="267" spans="2:65" s="10" customFormat="1" ht="22.35" customHeight="1" x14ac:dyDescent="0.3">
      <c r="B267" s="146"/>
      <c r="D267" s="157" t="s">
        <v>74</v>
      </c>
      <c r="E267" s="158" t="s">
        <v>364</v>
      </c>
      <c r="F267" s="158" t="s">
        <v>365</v>
      </c>
      <c r="I267" s="149"/>
      <c r="J267" s="159">
        <f>BK267</f>
        <v>0</v>
      </c>
      <c r="L267" s="146"/>
      <c r="M267" s="151"/>
      <c r="N267" s="152"/>
      <c r="O267" s="152"/>
      <c r="P267" s="153">
        <f>SUM(P268:P272)</f>
        <v>0</v>
      </c>
      <c r="Q267" s="152"/>
      <c r="R267" s="153">
        <f>SUM(R268:R272)</f>
        <v>15.559802999999997</v>
      </c>
      <c r="S267" s="152"/>
      <c r="T267" s="154">
        <f>SUM(T268:T272)</f>
        <v>0</v>
      </c>
      <c r="AR267" s="147" t="s">
        <v>21</v>
      </c>
      <c r="AT267" s="155" t="s">
        <v>74</v>
      </c>
      <c r="AU267" s="155" t="s">
        <v>83</v>
      </c>
      <c r="AY267" s="147" t="s">
        <v>122</v>
      </c>
      <c r="BK267" s="156">
        <f>SUM(BK268:BK272)</f>
        <v>0</v>
      </c>
    </row>
    <row r="268" spans="2:65" s="1" customFormat="1" ht="22.5" customHeight="1" x14ac:dyDescent="0.3">
      <c r="B268" s="160"/>
      <c r="C268" s="161" t="s">
        <v>366</v>
      </c>
      <c r="D268" s="161" t="s">
        <v>124</v>
      </c>
      <c r="E268" s="162" t="s">
        <v>367</v>
      </c>
      <c r="F268" s="163" t="s">
        <v>368</v>
      </c>
      <c r="G268" s="164" t="s">
        <v>214</v>
      </c>
      <c r="H268" s="165">
        <v>18.899999999999999</v>
      </c>
      <c r="I268" s="166"/>
      <c r="J268" s="167">
        <f>ROUND(I268*H268,2)</f>
        <v>0</v>
      </c>
      <c r="K268" s="163" t="s">
        <v>128</v>
      </c>
      <c r="L268" s="35"/>
      <c r="M268" s="168" t="s">
        <v>3</v>
      </c>
      <c r="N268" s="169" t="s">
        <v>46</v>
      </c>
      <c r="O268" s="36"/>
      <c r="P268" s="170">
        <f>O268*H268</f>
        <v>0</v>
      </c>
      <c r="Q268" s="170">
        <v>0.82326999999999995</v>
      </c>
      <c r="R268" s="170">
        <f>Q268*H268</f>
        <v>15.559802999999997</v>
      </c>
      <c r="S268" s="170">
        <v>0</v>
      </c>
      <c r="T268" s="171">
        <f>S268*H268</f>
        <v>0</v>
      </c>
      <c r="AR268" s="18" t="s">
        <v>129</v>
      </c>
      <c r="AT268" s="18" t="s">
        <v>124</v>
      </c>
      <c r="AU268" s="18" t="s">
        <v>146</v>
      </c>
      <c r="AY268" s="18" t="s">
        <v>122</v>
      </c>
      <c r="BE268" s="172">
        <f>IF(N268="základní",J268,0)</f>
        <v>0</v>
      </c>
      <c r="BF268" s="172">
        <f>IF(N268="snížená",J268,0)</f>
        <v>0</v>
      </c>
      <c r="BG268" s="172">
        <f>IF(N268="zákl. přenesená",J268,0)</f>
        <v>0</v>
      </c>
      <c r="BH268" s="172">
        <f>IF(N268="sníž. přenesená",J268,0)</f>
        <v>0</v>
      </c>
      <c r="BI268" s="172">
        <f>IF(N268="nulová",J268,0)</f>
        <v>0</v>
      </c>
      <c r="BJ268" s="18" t="s">
        <v>21</v>
      </c>
      <c r="BK268" s="172">
        <f>ROUND(I268*H268,2)</f>
        <v>0</v>
      </c>
      <c r="BL268" s="18" t="s">
        <v>129</v>
      </c>
      <c r="BM268" s="18" t="s">
        <v>369</v>
      </c>
    </row>
    <row r="269" spans="2:65" s="1" customFormat="1" ht="81" x14ac:dyDescent="0.3">
      <c r="B269" s="35"/>
      <c r="D269" s="173" t="s">
        <v>131</v>
      </c>
      <c r="F269" s="174" t="s">
        <v>370</v>
      </c>
      <c r="I269" s="175"/>
      <c r="L269" s="35"/>
      <c r="M269" s="64"/>
      <c r="N269" s="36"/>
      <c r="O269" s="36"/>
      <c r="P269" s="36"/>
      <c r="Q269" s="36"/>
      <c r="R269" s="36"/>
      <c r="S269" s="36"/>
      <c r="T269" s="65"/>
      <c r="AT269" s="18" t="s">
        <v>131</v>
      </c>
      <c r="AU269" s="18" t="s">
        <v>146</v>
      </c>
    </row>
    <row r="270" spans="2:65" s="13" customFormat="1" x14ac:dyDescent="0.3">
      <c r="B270" s="194"/>
      <c r="D270" s="173" t="s">
        <v>133</v>
      </c>
      <c r="E270" s="195" t="s">
        <v>3</v>
      </c>
      <c r="F270" s="196" t="s">
        <v>317</v>
      </c>
      <c r="H270" s="197" t="s">
        <v>3</v>
      </c>
      <c r="I270" s="198"/>
      <c r="L270" s="194"/>
      <c r="M270" s="199"/>
      <c r="N270" s="200"/>
      <c r="O270" s="200"/>
      <c r="P270" s="200"/>
      <c r="Q270" s="200"/>
      <c r="R270" s="200"/>
      <c r="S270" s="200"/>
      <c r="T270" s="201"/>
      <c r="AT270" s="197" t="s">
        <v>133</v>
      </c>
      <c r="AU270" s="197" t="s">
        <v>146</v>
      </c>
      <c r="AV270" s="13" t="s">
        <v>21</v>
      </c>
      <c r="AW270" s="13" t="s">
        <v>38</v>
      </c>
      <c r="AX270" s="13" t="s">
        <v>75</v>
      </c>
      <c r="AY270" s="197" t="s">
        <v>122</v>
      </c>
    </row>
    <row r="271" spans="2:65" s="11" customFormat="1" x14ac:dyDescent="0.3">
      <c r="B271" s="176"/>
      <c r="D271" s="173" t="s">
        <v>133</v>
      </c>
      <c r="E271" s="177" t="s">
        <v>3</v>
      </c>
      <c r="F271" s="178" t="s">
        <v>713</v>
      </c>
      <c r="H271" s="179">
        <v>18.899999999999999</v>
      </c>
      <c r="I271" s="180"/>
      <c r="L271" s="176"/>
      <c r="M271" s="181"/>
      <c r="N271" s="182"/>
      <c r="O271" s="182"/>
      <c r="P271" s="182"/>
      <c r="Q271" s="182"/>
      <c r="R271" s="182"/>
      <c r="S271" s="182"/>
      <c r="T271" s="183"/>
      <c r="AT271" s="177" t="s">
        <v>133</v>
      </c>
      <c r="AU271" s="177" t="s">
        <v>146</v>
      </c>
      <c r="AV271" s="11" t="s">
        <v>83</v>
      </c>
      <c r="AW271" s="11" t="s">
        <v>38</v>
      </c>
      <c r="AX271" s="11" t="s">
        <v>75</v>
      </c>
      <c r="AY271" s="177" t="s">
        <v>122</v>
      </c>
    </row>
    <row r="272" spans="2:65" s="12" customFormat="1" x14ac:dyDescent="0.3">
      <c r="B272" s="184"/>
      <c r="D272" s="173" t="s">
        <v>133</v>
      </c>
      <c r="E272" s="220" t="s">
        <v>3</v>
      </c>
      <c r="F272" s="221" t="s">
        <v>137</v>
      </c>
      <c r="H272" s="222">
        <v>18.899999999999999</v>
      </c>
      <c r="I272" s="189"/>
      <c r="L272" s="184"/>
      <c r="M272" s="190"/>
      <c r="N272" s="191"/>
      <c r="O272" s="191"/>
      <c r="P272" s="191"/>
      <c r="Q272" s="191"/>
      <c r="R272" s="191"/>
      <c r="S272" s="191"/>
      <c r="T272" s="192"/>
      <c r="AT272" s="193" t="s">
        <v>133</v>
      </c>
      <c r="AU272" s="193" t="s">
        <v>146</v>
      </c>
      <c r="AV272" s="12" t="s">
        <v>129</v>
      </c>
      <c r="AW272" s="12" t="s">
        <v>38</v>
      </c>
      <c r="AX272" s="12" t="s">
        <v>21</v>
      </c>
      <c r="AY272" s="193" t="s">
        <v>122</v>
      </c>
    </row>
    <row r="273" spans="2:65" s="10" customFormat="1" ht="29.85" customHeight="1" x14ac:dyDescent="0.3">
      <c r="B273" s="146"/>
      <c r="D273" s="147" t="s">
        <v>74</v>
      </c>
      <c r="E273" s="223" t="s">
        <v>173</v>
      </c>
      <c r="F273" s="223" t="s">
        <v>371</v>
      </c>
      <c r="I273" s="149"/>
      <c r="J273" s="224">
        <f>BK273</f>
        <v>0</v>
      </c>
      <c r="L273" s="146"/>
      <c r="M273" s="151"/>
      <c r="N273" s="152"/>
      <c r="O273" s="152"/>
      <c r="P273" s="153">
        <f>P274+P282</f>
        <v>0</v>
      </c>
      <c r="Q273" s="152"/>
      <c r="R273" s="153">
        <f>R274+R282</f>
        <v>23.271896999999999</v>
      </c>
      <c r="S273" s="152"/>
      <c r="T273" s="154">
        <f>T274+T282</f>
        <v>0</v>
      </c>
      <c r="AR273" s="147" t="s">
        <v>21</v>
      </c>
      <c r="AT273" s="155" t="s">
        <v>74</v>
      </c>
      <c r="AU273" s="155" t="s">
        <v>21</v>
      </c>
      <c r="AY273" s="147" t="s">
        <v>122</v>
      </c>
      <c r="BK273" s="156">
        <f>BK274+BK282</f>
        <v>0</v>
      </c>
    </row>
    <row r="274" spans="2:65" s="10" customFormat="1" ht="14.85" customHeight="1" x14ac:dyDescent="0.3">
      <c r="B274" s="146"/>
      <c r="D274" s="157" t="s">
        <v>74</v>
      </c>
      <c r="E274" s="158" t="s">
        <v>372</v>
      </c>
      <c r="F274" s="158" t="s">
        <v>373</v>
      </c>
      <c r="I274" s="149"/>
      <c r="J274" s="159">
        <f>BK274</f>
        <v>0</v>
      </c>
      <c r="L274" s="146"/>
      <c r="M274" s="151"/>
      <c r="N274" s="152"/>
      <c r="O274" s="152"/>
      <c r="P274" s="153">
        <f>SUM(P275:P281)</f>
        <v>0</v>
      </c>
      <c r="Q274" s="152"/>
      <c r="R274" s="153">
        <f>SUM(R275:R281)</f>
        <v>2.1060246999999999</v>
      </c>
      <c r="S274" s="152"/>
      <c r="T274" s="154">
        <f>SUM(T275:T281)</f>
        <v>0</v>
      </c>
      <c r="AR274" s="147" t="s">
        <v>21</v>
      </c>
      <c r="AT274" s="155" t="s">
        <v>74</v>
      </c>
      <c r="AU274" s="155" t="s">
        <v>83</v>
      </c>
      <c r="AY274" s="147" t="s">
        <v>122</v>
      </c>
      <c r="BK274" s="156">
        <f>SUM(BK275:BK281)</f>
        <v>0</v>
      </c>
    </row>
    <row r="275" spans="2:65" s="1" customFormat="1" ht="31.5" customHeight="1" x14ac:dyDescent="0.3">
      <c r="B275" s="160"/>
      <c r="C275" s="161" t="s">
        <v>374</v>
      </c>
      <c r="D275" s="161" t="s">
        <v>124</v>
      </c>
      <c r="E275" s="162" t="s">
        <v>375</v>
      </c>
      <c r="F275" s="163" t="s">
        <v>376</v>
      </c>
      <c r="G275" s="164" t="s">
        <v>208</v>
      </c>
      <c r="H275" s="165">
        <v>62.47</v>
      </c>
      <c r="I275" s="166"/>
      <c r="J275" s="167">
        <f>ROUND(I275*H275,2)</f>
        <v>0</v>
      </c>
      <c r="K275" s="163" t="s">
        <v>128</v>
      </c>
      <c r="L275" s="35"/>
      <c r="M275" s="168" t="s">
        <v>3</v>
      </c>
      <c r="N275" s="169" t="s">
        <v>46</v>
      </c>
      <c r="O275" s="36"/>
      <c r="P275" s="170">
        <f>O275*H275</f>
        <v>0</v>
      </c>
      <c r="Q275" s="170">
        <v>1.0000000000000001E-5</v>
      </c>
      <c r="R275" s="170">
        <f>Q275*H275</f>
        <v>6.2470000000000006E-4</v>
      </c>
      <c r="S275" s="170">
        <v>0</v>
      </c>
      <c r="T275" s="171">
        <f>S275*H275</f>
        <v>0</v>
      </c>
      <c r="AR275" s="18" t="s">
        <v>129</v>
      </c>
      <c r="AT275" s="18" t="s">
        <v>124</v>
      </c>
      <c r="AU275" s="18" t="s">
        <v>146</v>
      </c>
      <c r="AY275" s="18" t="s">
        <v>122</v>
      </c>
      <c r="BE275" s="172">
        <f>IF(N275="základní",J275,0)</f>
        <v>0</v>
      </c>
      <c r="BF275" s="172">
        <f>IF(N275="snížená",J275,0)</f>
        <v>0</v>
      </c>
      <c r="BG275" s="172">
        <f>IF(N275="zákl. přenesená",J275,0)</f>
        <v>0</v>
      </c>
      <c r="BH275" s="172">
        <f>IF(N275="sníž. přenesená",J275,0)</f>
        <v>0</v>
      </c>
      <c r="BI275" s="172">
        <f>IF(N275="nulová",J275,0)</f>
        <v>0</v>
      </c>
      <c r="BJ275" s="18" t="s">
        <v>21</v>
      </c>
      <c r="BK275" s="172">
        <f>ROUND(I275*H275,2)</f>
        <v>0</v>
      </c>
      <c r="BL275" s="18" t="s">
        <v>129</v>
      </c>
      <c r="BM275" s="18" t="s">
        <v>377</v>
      </c>
    </row>
    <row r="276" spans="2:65" s="1" customFormat="1" ht="94.5" x14ac:dyDescent="0.3">
      <c r="B276" s="35"/>
      <c r="D276" s="173" t="s">
        <v>131</v>
      </c>
      <c r="F276" s="174" t="s">
        <v>378</v>
      </c>
      <c r="I276" s="175"/>
      <c r="L276" s="35"/>
      <c r="M276" s="64"/>
      <c r="N276" s="36"/>
      <c r="O276" s="36"/>
      <c r="P276" s="36"/>
      <c r="Q276" s="36"/>
      <c r="R276" s="36"/>
      <c r="S276" s="36"/>
      <c r="T276" s="65"/>
      <c r="AT276" s="18" t="s">
        <v>131</v>
      </c>
      <c r="AU276" s="18" t="s">
        <v>146</v>
      </c>
    </row>
    <row r="277" spans="2:65" s="11" customFormat="1" x14ac:dyDescent="0.3">
      <c r="B277" s="176"/>
      <c r="D277" s="173" t="s">
        <v>133</v>
      </c>
      <c r="E277" s="177" t="s">
        <v>3</v>
      </c>
      <c r="F277" s="178" t="s">
        <v>379</v>
      </c>
      <c r="H277" s="179">
        <v>62.47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133</v>
      </c>
      <c r="AU277" s="177" t="s">
        <v>146</v>
      </c>
      <c r="AV277" s="11" t="s">
        <v>83</v>
      </c>
      <c r="AW277" s="11" t="s">
        <v>38</v>
      </c>
      <c r="AX277" s="11" t="s">
        <v>75</v>
      </c>
      <c r="AY277" s="177" t="s">
        <v>122</v>
      </c>
    </row>
    <row r="278" spans="2:65" s="12" customFormat="1" x14ac:dyDescent="0.3">
      <c r="B278" s="184"/>
      <c r="D278" s="185" t="s">
        <v>133</v>
      </c>
      <c r="E278" s="186" t="s">
        <v>3</v>
      </c>
      <c r="F278" s="187" t="s">
        <v>137</v>
      </c>
      <c r="H278" s="188">
        <v>62.47</v>
      </c>
      <c r="I278" s="189"/>
      <c r="L278" s="184"/>
      <c r="M278" s="190"/>
      <c r="N278" s="191"/>
      <c r="O278" s="191"/>
      <c r="P278" s="191"/>
      <c r="Q278" s="191"/>
      <c r="R278" s="191"/>
      <c r="S278" s="191"/>
      <c r="T278" s="192"/>
      <c r="AT278" s="193" t="s">
        <v>133</v>
      </c>
      <c r="AU278" s="193" t="s">
        <v>146</v>
      </c>
      <c r="AV278" s="12" t="s">
        <v>129</v>
      </c>
      <c r="AW278" s="12" t="s">
        <v>38</v>
      </c>
      <c r="AX278" s="12" t="s">
        <v>21</v>
      </c>
      <c r="AY278" s="193" t="s">
        <v>122</v>
      </c>
    </row>
    <row r="279" spans="2:65" s="1" customFormat="1" ht="22.5" customHeight="1" x14ac:dyDescent="0.3">
      <c r="B279" s="160"/>
      <c r="C279" s="210" t="s">
        <v>380</v>
      </c>
      <c r="D279" s="210" t="s">
        <v>301</v>
      </c>
      <c r="E279" s="211" t="s">
        <v>381</v>
      </c>
      <c r="F279" s="212" t="s">
        <v>382</v>
      </c>
      <c r="G279" s="213" t="s">
        <v>140</v>
      </c>
      <c r="H279" s="214">
        <v>11</v>
      </c>
      <c r="I279" s="215"/>
      <c r="J279" s="216">
        <f>ROUND(I279*H279,2)</f>
        <v>0</v>
      </c>
      <c r="K279" s="212" t="s">
        <v>128</v>
      </c>
      <c r="L279" s="217"/>
      <c r="M279" s="218" t="s">
        <v>3</v>
      </c>
      <c r="N279" s="219" t="s">
        <v>46</v>
      </c>
      <c r="O279" s="36"/>
      <c r="P279" s="170">
        <f>O279*H279</f>
        <v>0</v>
      </c>
      <c r="Q279" s="170">
        <v>0.19139999999999999</v>
      </c>
      <c r="R279" s="170">
        <f>Q279*H279</f>
        <v>2.1053999999999999</v>
      </c>
      <c r="S279" s="170">
        <v>0</v>
      </c>
      <c r="T279" s="171">
        <f>S279*H279</f>
        <v>0</v>
      </c>
      <c r="AR279" s="18" t="s">
        <v>173</v>
      </c>
      <c r="AT279" s="18" t="s">
        <v>301</v>
      </c>
      <c r="AU279" s="18" t="s">
        <v>146</v>
      </c>
      <c r="AY279" s="18" t="s">
        <v>122</v>
      </c>
      <c r="BE279" s="172">
        <f>IF(N279="základní",J279,0)</f>
        <v>0</v>
      </c>
      <c r="BF279" s="172">
        <f>IF(N279="snížená",J279,0)</f>
        <v>0</v>
      </c>
      <c r="BG279" s="172">
        <f>IF(N279="zákl. přenesená",J279,0)</f>
        <v>0</v>
      </c>
      <c r="BH279" s="172">
        <f>IF(N279="sníž. přenesená",J279,0)</f>
        <v>0</v>
      </c>
      <c r="BI279" s="172">
        <f>IF(N279="nulová",J279,0)</f>
        <v>0</v>
      </c>
      <c r="BJ279" s="18" t="s">
        <v>21</v>
      </c>
      <c r="BK279" s="172">
        <f>ROUND(I279*H279,2)</f>
        <v>0</v>
      </c>
      <c r="BL279" s="18" t="s">
        <v>129</v>
      </c>
      <c r="BM279" s="18" t="s">
        <v>383</v>
      </c>
    </row>
    <row r="280" spans="2:65" s="11" customFormat="1" x14ac:dyDescent="0.3">
      <c r="B280" s="176"/>
      <c r="D280" s="173" t="s">
        <v>133</v>
      </c>
      <c r="E280" s="177" t="s">
        <v>3</v>
      </c>
      <c r="F280" s="178" t="s">
        <v>384</v>
      </c>
      <c r="H280" s="179">
        <v>11</v>
      </c>
      <c r="I280" s="180"/>
      <c r="L280" s="176"/>
      <c r="M280" s="181"/>
      <c r="N280" s="182"/>
      <c r="O280" s="182"/>
      <c r="P280" s="182"/>
      <c r="Q280" s="182"/>
      <c r="R280" s="182"/>
      <c r="S280" s="182"/>
      <c r="T280" s="183"/>
      <c r="AT280" s="177" t="s">
        <v>133</v>
      </c>
      <c r="AU280" s="177" t="s">
        <v>146</v>
      </c>
      <c r="AV280" s="11" t="s">
        <v>83</v>
      </c>
      <c r="AW280" s="11" t="s">
        <v>38</v>
      </c>
      <c r="AX280" s="11" t="s">
        <v>75</v>
      </c>
      <c r="AY280" s="177" t="s">
        <v>122</v>
      </c>
    </row>
    <row r="281" spans="2:65" s="12" customFormat="1" x14ac:dyDescent="0.3">
      <c r="B281" s="184"/>
      <c r="D281" s="173" t="s">
        <v>133</v>
      </c>
      <c r="E281" s="220" t="s">
        <v>3</v>
      </c>
      <c r="F281" s="221" t="s">
        <v>137</v>
      </c>
      <c r="H281" s="222">
        <v>11</v>
      </c>
      <c r="I281" s="189"/>
      <c r="L281" s="184"/>
      <c r="M281" s="190"/>
      <c r="N281" s="191"/>
      <c r="O281" s="191"/>
      <c r="P281" s="191"/>
      <c r="Q281" s="191"/>
      <c r="R281" s="191"/>
      <c r="S281" s="191"/>
      <c r="T281" s="192"/>
      <c r="AT281" s="193" t="s">
        <v>133</v>
      </c>
      <c r="AU281" s="193" t="s">
        <v>146</v>
      </c>
      <c r="AV281" s="12" t="s">
        <v>129</v>
      </c>
      <c r="AW281" s="12" t="s">
        <v>38</v>
      </c>
      <c r="AX281" s="12" t="s">
        <v>21</v>
      </c>
      <c r="AY281" s="193" t="s">
        <v>122</v>
      </c>
    </row>
    <row r="282" spans="2:65" s="10" customFormat="1" ht="22.35" customHeight="1" x14ac:dyDescent="0.3">
      <c r="B282" s="146"/>
      <c r="D282" s="157" t="s">
        <v>74</v>
      </c>
      <c r="E282" s="158" t="s">
        <v>385</v>
      </c>
      <c r="F282" s="158" t="s">
        <v>386</v>
      </c>
      <c r="I282" s="149"/>
      <c r="J282" s="159">
        <f>BK282</f>
        <v>0</v>
      </c>
      <c r="L282" s="146"/>
      <c r="M282" s="151"/>
      <c r="N282" s="152"/>
      <c r="O282" s="152"/>
      <c r="P282" s="153">
        <f>SUM(P283:P345)</f>
        <v>0</v>
      </c>
      <c r="Q282" s="152"/>
      <c r="R282" s="153">
        <f>SUM(R283:R345)</f>
        <v>21.1658723</v>
      </c>
      <c r="S282" s="152"/>
      <c r="T282" s="154">
        <f>SUM(T283:T345)</f>
        <v>0</v>
      </c>
      <c r="AR282" s="147" t="s">
        <v>21</v>
      </c>
      <c r="AT282" s="155" t="s">
        <v>74</v>
      </c>
      <c r="AU282" s="155" t="s">
        <v>83</v>
      </c>
      <c r="AY282" s="147" t="s">
        <v>122</v>
      </c>
      <c r="BK282" s="156">
        <f>SUM(BK283:BK345)</f>
        <v>0</v>
      </c>
    </row>
    <row r="283" spans="2:65" s="1" customFormat="1" ht="22.5" customHeight="1" x14ac:dyDescent="0.3">
      <c r="B283" s="160"/>
      <c r="C283" s="161" t="s">
        <v>387</v>
      </c>
      <c r="D283" s="161" t="s">
        <v>124</v>
      </c>
      <c r="E283" s="162" t="s">
        <v>388</v>
      </c>
      <c r="F283" s="163" t="s">
        <v>389</v>
      </c>
      <c r="G283" s="164" t="s">
        <v>140</v>
      </c>
      <c r="H283" s="165">
        <v>6</v>
      </c>
      <c r="I283" s="166"/>
      <c r="J283" s="167">
        <f>ROUND(I283*H283,2)</f>
        <v>0</v>
      </c>
      <c r="K283" s="163" t="s">
        <v>128</v>
      </c>
      <c r="L283" s="35"/>
      <c r="M283" s="168" t="s">
        <v>3</v>
      </c>
      <c r="N283" s="169" t="s">
        <v>46</v>
      </c>
      <c r="O283" s="36"/>
      <c r="P283" s="170">
        <f>O283*H283</f>
        <v>0</v>
      </c>
      <c r="Q283" s="170">
        <v>3.5729999999999998E-2</v>
      </c>
      <c r="R283" s="170">
        <f>Q283*H283</f>
        <v>0.21437999999999999</v>
      </c>
      <c r="S283" s="170">
        <v>0</v>
      </c>
      <c r="T283" s="171">
        <f>S283*H283</f>
        <v>0</v>
      </c>
      <c r="AR283" s="18" t="s">
        <v>129</v>
      </c>
      <c r="AT283" s="18" t="s">
        <v>124</v>
      </c>
      <c r="AU283" s="18" t="s">
        <v>146</v>
      </c>
      <c r="AY283" s="18" t="s">
        <v>122</v>
      </c>
      <c r="BE283" s="172">
        <f>IF(N283="základní",J283,0)</f>
        <v>0</v>
      </c>
      <c r="BF283" s="172">
        <f>IF(N283="snížená",J283,0)</f>
        <v>0</v>
      </c>
      <c r="BG283" s="172">
        <f>IF(N283="zákl. přenesená",J283,0)</f>
        <v>0</v>
      </c>
      <c r="BH283" s="172">
        <f>IF(N283="sníž. přenesená",J283,0)</f>
        <v>0</v>
      </c>
      <c r="BI283" s="172">
        <f>IF(N283="nulová",J283,0)</f>
        <v>0</v>
      </c>
      <c r="BJ283" s="18" t="s">
        <v>21</v>
      </c>
      <c r="BK283" s="172">
        <f>ROUND(I283*H283,2)</f>
        <v>0</v>
      </c>
      <c r="BL283" s="18" t="s">
        <v>129</v>
      </c>
      <c r="BM283" s="18" t="s">
        <v>390</v>
      </c>
    </row>
    <row r="284" spans="2:65" s="11" customFormat="1" x14ac:dyDescent="0.3">
      <c r="B284" s="176"/>
      <c r="D284" s="173" t="s">
        <v>133</v>
      </c>
      <c r="E284" s="177" t="s">
        <v>3</v>
      </c>
      <c r="F284" s="178" t="s">
        <v>391</v>
      </c>
      <c r="H284" s="179">
        <v>2</v>
      </c>
      <c r="I284" s="180"/>
      <c r="L284" s="176"/>
      <c r="M284" s="181"/>
      <c r="N284" s="182"/>
      <c r="O284" s="182"/>
      <c r="P284" s="182"/>
      <c r="Q284" s="182"/>
      <c r="R284" s="182"/>
      <c r="S284" s="182"/>
      <c r="T284" s="183"/>
      <c r="AT284" s="177" t="s">
        <v>133</v>
      </c>
      <c r="AU284" s="177" t="s">
        <v>146</v>
      </c>
      <c r="AV284" s="11" t="s">
        <v>83</v>
      </c>
      <c r="AW284" s="11" t="s">
        <v>38</v>
      </c>
      <c r="AX284" s="11" t="s">
        <v>75</v>
      </c>
      <c r="AY284" s="177" t="s">
        <v>122</v>
      </c>
    </row>
    <row r="285" spans="2:65" s="11" customFormat="1" x14ac:dyDescent="0.3">
      <c r="B285" s="176"/>
      <c r="D285" s="173" t="s">
        <v>133</v>
      </c>
      <c r="E285" s="177" t="s">
        <v>3</v>
      </c>
      <c r="F285" s="178" t="s">
        <v>392</v>
      </c>
      <c r="H285" s="179">
        <v>2</v>
      </c>
      <c r="I285" s="180"/>
      <c r="L285" s="176"/>
      <c r="M285" s="181"/>
      <c r="N285" s="182"/>
      <c r="O285" s="182"/>
      <c r="P285" s="182"/>
      <c r="Q285" s="182"/>
      <c r="R285" s="182"/>
      <c r="S285" s="182"/>
      <c r="T285" s="183"/>
      <c r="AT285" s="177" t="s">
        <v>133</v>
      </c>
      <c r="AU285" s="177" t="s">
        <v>146</v>
      </c>
      <c r="AV285" s="11" t="s">
        <v>83</v>
      </c>
      <c r="AW285" s="11" t="s">
        <v>38</v>
      </c>
      <c r="AX285" s="11" t="s">
        <v>75</v>
      </c>
      <c r="AY285" s="177" t="s">
        <v>122</v>
      </c>
    </row>
    <row r="286" spans="2:65" s="11" customFormat="1" x14ac:dyDescent="0.3">
      <c r="B286" s="176"/>
      <c r="D286" s="173" t="s">
        <v>133</v>
      </c>
      <c r="E286" s="177" t="s">
        <v>3</v>
      </c>
      <c r="F286" s="178" t="s">
        <v>393</v>
      </c>
      <c r="H286" s="179">
        <v>2</v>
      </c>
      <c r="I286" s="180"/>
      <c r="L286" s="176"/>
      <c r="M286" s="181"/>
      <c r="N286" s="182"/>
      <c r="O286" s="182"/>
      <c r="P286" s="182"/>
      <c r="Q286" s="182"/>
      <c r="R286" s="182"/>
      <c r="S286" s="182"/>
      <c r="T286" s="183"/>
      <c r="AT286" s="177" t="s">
        <v>133</v>
      </c>
      <c r="AU286" s="177" t="s">
        <v>146</v>
      </c>
      <c r="AV286" s="11" t="s">
        <v>83</v>
      </c>
      <c r="AW286" s="11" t="s">
        <v>38</v>
      </c>
      <c r="AX286" s="11" t="s">
        <v>75</v>
      </c>
      <c r="AY286" s="177" t="s">
        <v>122</v>
      </c>
    </row>
    <row r="287" spans="2:65" s="12" customFormat="1" x14ac:dyDescent="0.3">
      <c r="B287" s="184"/>
      <c r="D287" s="185" t="s">
        <v>133</v>
      </c>
      <c r="E287" s="186" t="s">
        <v>3</v>
      </c>
      <c r="F287" s="187" t="s">
        <v>137</v>
      </c>
      <c r="H287" s="188">
        <v>6</v>
      </c>
      <c r="I287" s="189"/>
      <c r="L287" s="184"/>
      <c r="M287" s="190"/>
      <c r="N287" s="191"/>
      <c r="O287" s="191"/>
      <c r="P287" s="191"/>
      <c r="Q287" s="191"/>
      <c r="R287" s="191"/>
      <c r="S287" s="191"/>
      <c r="T287" s="192"/>
      <c r="AT287" s="193" t="s">
        <v>133</v>
      </c>
      <c r="AU287" s="193" t="s">
        <v>146</v>
      </c>
      <c r="AV287" s="12" t="s">
        <v>129</v>
      </c>
      <c r="AW287" s="12" t="s">
        <v>38</v>
      </c>
      <c r="AX287" s="12" t="s">
        <v>21</v>
      </c>
      <c r="AY287" s="193" t="s">
        <v>122</v>
      </c>
    </row>
    <row r="288" spans="2:65" s="1" customFormat="1" ht="31.5" customHeight="1" x14ac:dyDescent="0.3">
      <c r="B288" s="160"/>
      <c r="C288" s="161" t="s">
        <v>394</v>
      </c>
      <c r="D288" s="161" t="s">
        <v>124</v>
      </c>
      <c r="E288" s="162" t="s">
        <v>395</v>
      </c>
      <c r="F288" s="163" t="s">
        <v>396</v>
      </c>
      <c r="G288" s="164" t="s">
        <v>140</v>
      </c>
      <c r="H288" s="165">
        <v>3</v>
      </c>
      <c r="I288" s="166"/>
      <c r="J288" s="167">
        <f>ROUND(I288*H288,2)</f>
        <v>0</v>
      </c>
      <c r="K288" s="163" t="s">
        <v>128</v>
      </c>
      <c r="L288" s="35"/>
      <c r="M288" s="168" t="s">
        <v>3</v>
      </c>
      <c r="N288" s="169" t="s">
        <v>46</v>
      </c>
      <c r="O288" s="36"/>
      <c r="P288" s="170">
        <f>O288*H288</f>
        <v>0</v>
      </c>
      <c r="Q288" s="170">
        <v>2.3765000000000001</v>
      </c>
      <c r="R288" s="170">
        <f>Q288*H288</f>
        <v>7.1295000000000002</v>
      </c>
      <c r="S288" s="170">
        <v>0</v>
      </c>
      <c r="T288" s="171">
        <f>S288*H288</f>
        <v>0</v>
      </c>
      <c r="AR288" s="18" t="s">
        <v>129</v>
      </c>
      <c r="AT288" s="18" t="s">
        <v>124</v>
      </c>
      <c r="AU288" s="18" t="s">
        <v>146</v>
      </c>
      <c r="AY288" s="18" t="s">
        <v>122</v>
      </c>
      <c r="BE288" s="172">
        <f>IF(N288="základní",J288,0)</f>
        <v>0</v>
      </c>
      <c r="BF288" s="172">
        <f>IF(N288="snížená",J288,0)</f>
        <v>0</v>
      </c>
      <c r="BG288" s="172">
        <f>IF(N288="zákl. přenesená",J288,0)</f>
        <v>0</v>
      </c>
      <c r="BH288" s="172">
        <f>IF(N288="sníž. přenesená",J288,0)</f>
        <v>0</v>
      </c>
      <c r="BI288" s="172">
        <f>IF(N288="nulová",J288,0)</f>
        <v>0</v>
      </c>
      <c r="BJ288" s="18" t="s">
        <v>21</v>
      </c>
      <c r="BK288" s="172">
        <f>ROUND(I288*H288,2)</f>
        <v>0</v>
      </c>
      <c r="BL288" s="18" t="s">
        <v>129</v>
      </c>
      <c r="BM288" s="18" t="s">
        <v>397</v>
      </c>
    </row>
    <row r="289" spans="2:65" s="1" customFormat="1" ht="108" x14ac:dyDescent="0.3">
      <c r="B289" s="35"/>
      <c r="D289" s="173" t="s">
        <v>131</v>
      </c>
      <c r="F289" s="174" t="s">
        <v>398</v>
      </c>
      <c r="I289" s="175"/>
      <c r="L289" s="35"/>
      <c r="M289" s="64"/>
      <c r="N289" s="36"/>
      <c r="O289" s="36"/>
      <c r="P289" s="36"/>
      <c r="Q289" s="36"/>
      <c r="R289" s="36"/>
      <c r="S289" s="36"/>
      <c r="T289" s="65"/>
      <c r="AT289" s="18" t="s">
        <v>131</v>
      </c>
      <c r="AU289" s="18" t="s">
        <v>146</v>
      </c>
    </row>
    <row r="290" spans="2:65" s="11" customFormat="1" x14ac:dyDescent="0.3">
      <c r="B290" s="176"/>
      <c r="D290" s="173" t="s">
        <v>133</v>
      </c>
      <c r="E290" s="177" t="s">
        <v>3</v>
      </c>
      <c r="F290" s="178" t="s">
        <v>399</v>
      </c>
      <c r="H290" s="179">
        <v>3</v>
      </c>
      <c r="I290" s="180"/>
      <c r="L290" s="176"/>
      <c r="M290" s="181"/>
      <c r="N290" s="182"/>
      <c r="O290" s="182"/>
      <c r="P290" s="182"/>
      <c r="Q290" s="182"/>
      <c r="R290" s="182"/>
      <c r="S290" s="182"/>
      <c r="T290" s="183"/>
      <c r="AT290" s="177" t="s">
        <v>133</v>
      </c>
      <c r="AU290" s="177" t="s">
        <v>146</v>
      </c>
      <c r="AV290" s="11" t="s">
        <v>83</v>
      </c>
      <c r="AW290" s="11" t="s">
        <v>38</v>
      </c>
      <c r="AX290" s="11" t="s">
        <v>75</v>
      </c>
      <c r="AY290" s="177" t="s">
        <v>122</v>
      </c>
    </row>
    <row r="291" spans="2:65" s="12" customFormat="1" x14ac:dyDescent="0.3">
      <c r="B291" s="184"/>
      <c r="D291" s="185" t="s">
        <v>133</v>
      </c>
      <c r="E291" s="186" t="s">
        <v>3</v>
      </c>
      <c r="F291" s="187" t="s">
        <v>137</v>
      </c>
      <c r="H291" s="188">
        <v>3</v>
      </c>
      <c r="I291" s="189"/>
      <c r="L291" s="184"/>
      <c r="M291" s="190"/>
      <c r="N291" s="191"/>
      <c r="O291" s="191"/>
      <c r="P291" s="191"/>
      <c r="Q291" s="191"/>
      <c r="R291" s="191"/>
      <c r="S291" s="191"/>
      <c r="T291" s="192"/>
      <c r="AT291" s="193" t="s">
        <v>133</v>
      </c>
      <c r="AU291" s="193" t="s">
        <v>146</v>
      </c>
      <c r="AV291" s="12" t="s">
        <v>129</v>
      </c>
      <c r="AW291" s="12" t="s">
        <v>38</v>
      </c>
      <c r="AX291" s="12" t="s">
        <v>21</v>
      </c>
      <c r="AY291" s="193" t="s">
        <v>122</v>
      </c>
    </row>
    <row r="292" spans="2:65" s="1" customFormat="1" ht="31.5" customHeight="1" x14ac:dyDescent="0.3">
      <c r="B292" s="160"/>
      <c r="C292" s="161" t="s">
        <v>400</v>
      </c>
      <c r="D292" s="161" t="s">
        <v>124</v>
      </c>
      <c r="E292" s="162" t="s">
        <v>401</v>
      </c>
      <c r="F292" s="163" t="s">
        <v>402</v>
      </c>
      <c r="G292" s="164" t="s">
        <v>208</v>
      </c>
      <c r="H292" s="165">
        <v>62.47</v>
      </c>
      <c r="I292" s="166"/>
      <c r="J292" s="167">
        <f>ROUND(I292*H292,2)</f>
        <v>0</v>
      </c>
      <c r="K292" s="163" t="s">
        <v>3</v>
      </c>
      <c r="L292" s="35"/>
      <c r="M292" s="168" t="s">
        <v>3</v>
      </c>
      <c r="N292" s="169" t="s">
        <v>46</v>
      </c>
      <c r="O292" s="36"/>
      <c r="P292" s="170">
        <f>O292*H292</f>
        <v>0</v>
      </c>
      <c r="Q292" s="170">
        <v>0</v>
      </c>
      <c r="R292" s="170">
        <f>Q292*H292</f>
        <v>0</v>
      </c>
      <c r="S292" s="170">
        <v>0</v>
      </c>
      <c r="T292" s="171">
        <f>S292*H292</f>
        <v>0</v>
      </c>
      <c r="AR292" s="18" t="s">
        <v>129</v>
      </c>
      <c r="AT292" s="18" t="s">
        <v>124</v>
      </c>
      <c r="AU292" s="18" t="s">
        <v>146</v>
      </c>
      <c r="AY292" s="18" t="s">
        <v>122</v>
      </c>
      <c r="BE292" s="172">
        <f>IF(N292="základní",J292,0)</f>
        <v>0</v>
      </c>
      <c r="BF292" s="172">
        <f>IF(N292="snížená",J292,0)</f>
        <v>0</v>
      </c>
      <c r="BG292" s="172">
        <f>IF(N292="zákl. přenesená",J292,0)</f>
        <v>0</v>
      </c>
      <c r="BH292" s="172">
        <f>IF(N292="sníž. přenesená",J292,0)</f>
        <v>0</v>
      </c>
      <c r="BI292" s="172">
        <f>IF(N292="nulová",J292,0)</f>
        <v>0</v>
      </c>
      <c r="BJ292" s="18" t="s">
        <v>21</v>
      </c>
      <c r="BK292" s="172">
        <f>ROUND(I292*H292,2)</f>
        <v>0</v>
      </c>
      <c r="BL292" s="18" t="s">
        <v>129</v>
      </c>
      <c r="BM292" s="18" t="s">
        <v>403</v>
      </c>
    </row>
    <row r="293" spans="2:65" s="1" customFormat="1" ht="40.5" x14ac:dyDescent="0.3">
      <c r="B293" s="35"/>
      <c r="D293" s="173" t="s">
        <v>404</v>
      </c>
      <c r="F293" s="174" t="s">
        <v>405</v>
      </c>
      <c r="I293" s="175"/>
      <c r="L293" s="35"/>
      <c r="M293" s="64"/>
      <c r="N293" s="36"/>
      <c r="O293" s="36"/>
      <c r="P293" s="36"/>
      <c r="Q293" s="36"/>
      <c r="R293" s="36"/>
      <c r="S293" s="36"/>
      <c r="T293" s="65"/>
      <c r="AT293" s="18" t="s">
        <v>404</v>
      </c>
      <c r="AU293" s="18" t="s">
        <v>146</v>
      </c>
    </row>
    <row r="294" spans="2:65" s="11" customFormat="1" x14ac:dyDescent="0.3">
      <c r="B294" s="176"/>
      <c r="D294" s="173" t="s">
        <v>133</v>
      </c>
      <c r="E294" s="177" t="s">
        <v>3</v>
      </c>
      <c r="F294" s="178" t="s">
        <v>379</v>
      </c>
      <c r="H294" s="179">
        <v>62.47</v>
      </c>
      <c r="I294" s="180"/>
      <c r="L294" s="176"/>
      <c r="M294" s="181"/>
      <c r="N294" s="182"/>
      <c r="O294" s="182"/>
      <c r="P294" s="182"/>
      <c r="Q294" s="182"/>
      <c r="R294" s="182"/>
      <c r="S294" s="182"/>
      <c r="T294" s="183"/>
      <c r="AT294" s="177" t="s">
        <v>133</v>
      </c>
      <c r="AU294" s="177" t="s">
        <v>146</v>
      </c>
      <c r="AV294" s="11" t="s">
        <v>83</v>
      </c>
      <c r="AW294" s="11" t="s">
        <v>38</v>
      </c>
      <c r="AX294" s="11" t="s">
        <v>75</v>
      </c>
      <c r="AY294" s="177" t="s">
        <v>122</v>
      </c>
    </row>
    <row r="295" spans="2:65" s="12" customFormat="1" x14ac:dyDescent="0.3">
      <c r="B295" s="184"/>
      <c r="D295" s="185" t="s">
        <v>133</v>
      </c>
      <c r="E295" s="186" t="s">
        <v>3</v>
      </c>
      <c r="F295" s="187" t="s">
        <v>137</v>
      </c>
      <c r="H295" s="188">
        <v>62.47</v>
      </c>
      <c r="I295" s="189"/>
      <c r="L295" s="184"/>
      <c r="M295" s="190"/>
      <c r="N295" s="191"/>
      <c r="O295" s="191"/>
      <c r="P295" s="191"/>
      <c r="Q295" s="191"/>
      <c r="R295" s="191"/>
      <c r="S295" s="191"/>
      <c r="T295" s="192"/>
      <c r="AT295" s="193" t="s">
        <v>133</v>
      </c>
      <c r="AU295" s="193" t="s">
        <v>146</v>
      </c>
      <c r="AV295" s="12" t="s">
        <v>129</v>
      </c>
      <c r="AW295" s="12" t="s">
        <v>38</v>
      </c>
      <c r="AX295" s="12" t="s">
        <v>21</v>
      </c>
      <c r="AY295" s="193" t="s">
        <v>122</v>
      </c>
    </row>
    <row r="296" spans="2:65" s="1" customFormat="1" ht="22.5" customHeight="1" x14ac:dyDescent="0.3">
      <c r="B296" s="160"/>
      <c r="C296" s="161" t="s">
        <v>406</v>
      </c>
      <c r="D296" s="161" t="s">
        <v>124</v>
      </c>
      <c r="E296" s="162" t="s">
        <v>407</v>
      </c>
      <c r="F296" s="163" t="s">
        <v>408</v>
      </c>
      <c r="G296" s="164" t="s">
        <v>140</v>
      </c>
      <c r="H296" s="165">
        <v>3</v>
      </c>
      <c r="I296" s="166"/>
      <c r="J296" s="167">
        <f>ROUND(I296*H296,2)</f>
        <v>0</v>
      </c>
      <c r="K296" s="163" t="s">
        <v>128</v>
      </c>
      <c r="L296" s="35"/>
      <c r="M296" s="168" t="s">
        <v>3</v>
      </c>
      <c r="N296" s="169" t="s">
        <v>46</v>
      </c>
      <c r="O296" s="36"/>
      <c r="P296" s="170">
        <f>O296*H296</f>
        <v>0</v>
      </c>
      <c r="Q296" s="170">
        <v>1.17E-2</v>
      </c>
      <c r="R296" s="170">
        <f>Q296*H296</f>
        <v>3.5099999999999999E-2</v>
      </c>
      <c r="S296" s="170">
        <v>0</v>
      </c>
      <c r="T296" s="171">
        <f>S296*H296</f>
        <v>0</v>
      </c>
      <c r="AR296" s="18" t="s">
        <v>129</v>
      </c>
      <c r="AT296" s="18" t="s">
        <v>124</v>
      </c>
      <c r="AU296" s="18" t="s">
        <v>146</v>
      </c>
      <c r="AY296" s="18" t="s">
        <v>122</v>
      </c>
      <c r="BE296" s="172">
        <f>IF(N296="základní",J296,0)</f>
        <v>0</v>
      </c>
      <c r="BF296" s="172">
        <f>IF(N296="snížená",J296,0)</f>
        <v>0</v>
      </c>
      <c r="BG296" s="172">
        <f>IF(N296="zákl. přenesená",J296,0)</f>
        <v>0</v>
      </c>
      <c r="BH296" s="172">
        <f>IF(N296="sníž. přenesená",J296,0)</f>
        <v>0</v>
      </c>
      <c r="BI296" s="172">
        <f>IF(N296="nulová",J296,0)</f>
        <v>0</v>
      </c>
      <c r="BJ296" s="18" t="s">
        <v>21</v>
      </c>
      <c r="BK296" s="172">
        <f>ROUND(I296*H296,2)</f>
        <v>0</v>
      </c>
      <c r="BL296" s="18" t="s">
        <v>129</v>
      </c>
      <c r="BM296" s="18" t="s">
        <v>409</v>
      </c>
    </row>
    <row r="297" spans="2:65" s="11" customFormat="1" x14ac:dyDescent="0.3">
      <c r="B297" s="176"/>
      <c r="D297" s="173" t="s">
        <v>133</v>
      </c>
      <c r="E297" s="177" t="s">
        <v>3</v>
      </c>
      <c r="F297" s="178" t="s">
        <v>399</v>
      </c>
      <c r="H297" s="179">
        <v>3</v>
      </c>
      <c r="I297" s="180"/>
      <c r="L297" s="176"/>
      <c r="M297" s="181"/>
      <c r="N297" s="182"/>
      <c r="O297" s="182"/>
      <c r="P297" s="182"/>
      <c r="Q297" s="182"/>
      <c r="R297" s="182"/>
      <c r="S297" s="182"/>
      <c r="T297" s="183"/>
      <c r="AT297" s="177" t="s">
        <v>133</v>
      </c>
      <c r="AU297" s="177" t="s">
        <v>146</v>
      </c>
      <c r="AV297" s="11" t="s">
        <v>83</v>
      </c>
      <c r="AW297" s="11" t="s">
        <v>38</v>
      </c>
      <c r="AX297" s="11" t="s">
        <v>75</v>
      </c>
      <c r="AY297" s="177" t="s">
        <v>122</v>
      </c>
    </row>
    <row r="298" spans="2:65" s="12" customFormat="1" x14ac:dyDescent="0.3">
      <c r="B298" s="184"/>
      <c r="D298" s="185" t="s">
        <v>133</v>
      </c>
      <c r="E298" s="186" t="s">
        <v>3</v>
      </c>
      <c r="F298" s="187" t="s">
        <v>137</v>
      </c>
      <c r="H298" s="188">
        <v>3</v>
      </c>
      <c r="I298" s="189"/>
      <c r="L298" s="184"/>
      <c r="M298" s="190"/>
      <c r="N298" s="191"/>
      <c r="O298" s="191"/>
      <c r="P298" s="191"/>
      <c r="Q298" s="191"/>
      <c r="R298" s="191"/>
      <c r="S298" s="191"/>
      <c r="T298" s="192"/>
      <c r="AT298" s="193" t="s">
        <v>133</v>
      </c>
      <c r="AU298" s="193" t="s">
        <v>146</v>
      </c>
      <c r="AV298" s="12" t="s">
        <v>129</v>
      </c>
      <c r="AW298" s="12" t="s">
        <v>38</v>
      </c>
      <c r="AX298" s="12" t="s">
        <v>21</v>
      </c>
      <c r="AY298" s="193" t="s">
        <v>122</v>
      </c>
    </row>
    <row r="299" spans="2:65" s="1" customFormat="1" ht="22.5" customHeight="1" x14ac:dyDescent="0.3">
      <c r="B299" s="160"/>
      <c r="C299" s="161" t="s">
        <v>410</v>
      </c>
      <c r="D299" s="161" t="s">
        <v>124</v>
      </c>
      <c r="E299" s="162" t="s">
        <v>411</v>
      </c>
      <c r="F299" s="163" t="s">
        <v>412</v>
      </c>
      <c r="G299" s="164" t="s">
        <v>208</v>
      </c>
      <c r="H299" s="165">
        <v>62.47</v>
      </c>
      <c r="I299" s="166"/>
      <c r="J299" s="167">
        <f>ROUND(I299*H299,2)</f>
        <v>0</v>
      </c>
      <c r="K299" s="163" t="s">
        <v>128</v>
      </c>
      <c r="L299" s="35"/>
      <c r="M299" s="168" t="s">
        <v>3</v>
      </c>
      <c r="N299" s="169" t="s">
        <v>46</v>
      </c>
      <c r="O299" s="36"/>
      <c r="P299" s="170">
        <f>O299*H299</f>
        <v>0</v>
      </c>
      <c r="Q299" s="170">
        <v>9.0000000000000006E-5</v>
      </c>
      <c r="R299" s="170">
        <f>Q299*H299</f>
        <v>5.6223000000000002E-3</v>
      </c>
      <c r="S299" s="170">
        <v>0</v>
      </c>
      <c r="T299" s="171">
        <f>S299*H299</f>
        <v>0</v>
      </c>
      <c r="AR299" s="18" t="s">
        <v>129</v>
      </c>
      <c r="AT299" s="18" t="s">
        <v>124</v>
      </c>
      <c r="AU299" s="18" t="s">
        <v>146</v>
      </c>
      <c r="AY299" s="18" t="s">
        <v>122</v>
      </c>
      <c r="BE299" s="172">
        <f>IF(N299="základní",J299,0)</f>
        <v>0</v>
      </c>
      <c r="BF299" s="172">
        <f>IF(N299="snížená",J299,0)</f>
        <v>0</v>
      </c>
      <c r="BG299" s="172">
        <f>IF(N299="zákl. přenesená",J299,0)</f>
        <v>0</v>
      </c>
      <c r="BH299" s="172">
        <f>IF(N299="sníž. přenesená",J299,0)</f>
        <v>0</v>
      </c>
      <c r="BI299" s="172">
        <f>IF(N299="nulová",J299,0)</f>
        <v>0</v>
      </c>
      <c r="BJ299" s="18" t="s">
        <v>21</v>
      </c>
      <c r="BK299" s="172">
        <f>ROUND(I299*H299,2)</f>
        <v>0</v>
      </c>
      <c r="BL299" s="18" t="s">
        <v>129</v>
      </c>
      <c r="BM299" s="18" t="s">
        <v>413</v>
      </c>
    </row>
    <row r="300" spans="2:65" s="11" customFormat="1" x14ac:dyDescent="0.3">
      <c r="B300" s="176"/>
      <c r="D300" s="173" t="s">
        <v>133</v>
      </c>
      <c r="E300" s="177" t="s">
        <v>3</v>
      </c>
      <c r="F300" s="178" t="s">
        <v>379</v>
      </c>
      <c r="H300" s="179">
        <v>62.47</v>
      </c>
      <c r="I300" s="180"/>
      <c r="L300" s="176"/>
      <c r="M300" s="181"/>
      <c r="N300" s="182"/>
      <c r="O300" s="182"/>
      <c r="P300" s="182"/>
      <c r="Q300" s="182"/>
      <c r="R300" s="182"/>
      <c r="S300" s="182"/>
      <c r="T300" s="183"/>
      <c r="AT300" s="177" t="s">
        <v>133</v>
      </c>
      <c r="AU300" s="177" t="s">
        <v>146</v>
      </c>
      <c r="AV300" s="11" t="s">
        <v>83</v>
      </c>
      <c r="AW300" s="11" t="s">
        <v>38</v>
      </c>
      <c r="AX300" s="11" t="s">
        <v>75</v>
      </c>
      <c r="AY300" s="177" t="s">
        <v>122</v>
      </c>
    </row>
    <row r="301" spans="2:65" s="12" customFormat="1" x14ac:dyDescent="0.3">
      <c r="B301" s="184"/>
      <c r="D301" s="185" t="s">
        <v>133</v>
      </c>
      <c r="E301" s="186" t="s">
        <v>3</v>
      </c>
      <c r="F301" s="187" t="s">
        <v>137</v>
      </c>
      <c r="H301" s="188">
        <v>62.47</v>
      </c>
      <c r="I301" s="189"/>
      <c r="L301" s="184"/>
      <c r="M301" s="190"/>
      <c r="N301" s="191"/>
      <c r="O301" s="191"/>
      <c r="P301" s="191"/>
      <c r="Q301" s="191"/>
      <c r="R301" s="191"/>
      <c r="S301" s="191"/>
      <c r="T301" s="192"/>
      <c r="AT301" s="193" t="s">
        <v>133</v>
      </c>
      <c r="AU301" s="193" t="s">
        <v>146</v>
      </c>
      <c r="AV301" s="12" t="s">
        <v>129</v>
      </c>
      <c r="AW301" s="12" t="s">
        <v>38</v>
      </c>
      <c r="AX301" s="12" t="s">
        <v>21</v>
      </c>
      <c r="AY301" s="193" t="s">
        <v>122</v>
      </c>
    </row>
    <row r="302" spans="2:65" s="1" customFormat="1" ht="31.5" customHeight="1" x14ac:dyDescent="0.3">
      <c r="B302" s="160"/>
      <c r="C302" s="161" t="s">
        <v>311</v>
      </c>
      <c r="D302" s="161" t="s">
        <v>124</v>
      </c>
      <c r="E302" s="162" t="s">
        <v>414</v>
      </c>
      <c r="F302" s="163" t="s">
        <v>415</v>
      </c>
      <c r="G302" s="164" t="s">
        <v>140</v>
      </c>
      <c r="H302" s="165">
        <v>7</v>
      </c>
      <c r="I302" s="166"/>
      <c r="J302" s="167">
        <f>ROUND(I302*H302,2)</f>
        <v>0</v>
      </c>
      <c r="K302" s="163" t="s">
        <v>3</v>
      </c>
      <c r="L302" s="35"/>
      <c r="M302" s="168" t="s">
        <v>3</v>
      </c>
      <c r="N302" s="169" t="s">
        <v>46</v>
      </c>
      <c r="O302" s="36"/>
      <c r="P302" s="170">
        <f>O302*H302</f>
        <v>0</v>
      </c>
      <c r="Q302" s="170">
        <v>8.9999999999999998E-4</v>
      </c>
      <c r="R302" s="170">
        <f>Q302*H302</f>
        <v>6.3E-3</v>
      </c>
      <c r="S302" s="170">
        <v>0</v>
      </c>
      <c r="T302" s="171">
        <f>S302*H302</f>
        <v>0</v>
      </c>
      <c r="AR302" s="18" t="s">
        <v>129</v>
      </c>
      <c r="AT302" s="18" t="s">
        <v>124</v>
      </c>
      <c r="AU302" s="18" t="s">
        <v>146</v>
      </c>
      <c r="AY302" s="18" t="s">
        <v>122</v>
      </c>
      <c r="BE302" s="172">
        <f>IF(N302="základní",J302,0)</f>
        <v>0</v>
      </c>
      <c r="BF302" s="172">
        <f>IF(N302="snížená",J302,0)</f>
        <v>0</v>
      </c>
      <c r="BG302" s="172">
        <f>IF(N302="zákl. přenesená",J302,0)</f>
        <v>0</v>
      </c>
      <c r="BH302" s="172">
        <f>IF(N302="sníž. přenesená",J302,0)</f>
        <v>0</v>
      </c>
      <c r="BI302" s="172">
        <f>IF(N302="nulová",J302,0)</f>
        <v>0</v>
      </c>
      <c r="BJ302" s="18" t="s">
        <v>21</v>
      </c>
      <c r="BK302" s="172">
        <f>ROUND(I302*H302,2)</f>
        <v>0</v>
      </c>
      <c r="BL302" s="18" t="s">
        <v>129</v>
      </c>
      <c r="BM302" s="18" t="s">
        <v>416</v>
      </c>
    </row>
    <row r="303" spans="2:65" s="11" customFormat="1" x14ac:dyDescent="0.3">
      <c r="B303" s="176"/>
      <c r="D303" s="173" t="s">
        <v>133</v>
      </c>
      <c r="E303" s="177" t="s">
        <v>3</v>
      </c>
      <c r="F303" s="178" t="s">
        <v>417</v>
      </c>
      <c r="H303" s="179">
        <v>7</v>
      </c>
      <c r="I303" s="180"/>
      <c r="L303" s="176"/>
      <c r="M303" s="181"/>
      <c r="N303" s="182"/>
      <c r="O303" s="182"/>
      <c r="P303" s="182"/>
      <c r="Q303" s="182"/>
      <c r="R303" s="182"/>
      <c r="S303" s="182"/>
      <c r="T303" s="183"/>
      <c r="AT303" s="177" t="s">
        <v>133</v>
      </c>
      <c r="AU303" s="177" t="s">
        <v>146</v>
      </c>
      <c r="AV303" s="11" t="s">
        <v>83</v>
      </c>
      <c r="AW303" s="11" t="s">
        <v>38</v>
      </c>
      <c r="AX303" s="11" t="s">
        <v>75</v>
      </c>
      <c r="AY303" s="177" t="s">
        <v>122</v>
      </c>
    </row>
    <row r="304" spans="2:65" s="12" customFormat="1" x14ac:dyDescent="0.3">
      <c r="B304" s="184"/>
      <c r="D304" s="185" t="s">
        <v>133</v>
      </c>
      <c r="E304" s="186" t="s">
        <v>3</v>
      </c>
      <c r="F304" s="187" t="s">
        <v>137</v>
      </c>
      <c r="H304" s="188">
        <v>7</v>
      </c>
      <c r="I304" s="189"/>
      <c r="L304" s="184"/>
      <c r="M304" s="190"/>
      <c r="N304" s="191"/>
      <c r="O304" s="191"/>
      <c r="P304" s="191"/>
      <c r="Q304" s="191"/>
      <c r="R304" s="191"/>
      <c r="S304" s="191"/>
      <c r="T304" s="192"/>
      <c r="AT304" s="193" t="s">
        <v>133</v>
      </c>
      <c r="AU304" s="193" t="s">
        <v>146</v>
      </c>
      <c r="AV304" s="12" t="s">
        <v>129</v>
      </c>
      <c r="AW304" s="12" t="s">
        <v>38</v>
      </c>
      <c r="AX304" s="12" t="s">
        <v>21</v>
      </c>
      <c r="AY304" s="193" t="s">
        <v>122</v>
      </c>
    </row>
    <row r="305" spans="2:65" s="1" customFormat="1" ht="22.5" customHeight="1" x14ac:dyDescent="0.3">
      <c r="B305" s="160"/>
      <c r="C305" s="161" t="s">
        <v>364</v>
      </c>
      <c r="D305" s="161" t="s">
        <v>124</v>
      </c>
      <c r="E305" s="162" t="s">
        <v>418</v>
      </c>
      <c r="F305" s="163" t="s">
        <v>419</v>
      </c>
      <c r="G305" s="164" t="s">
        <v>140</v>
      </c>
      <c r="H305" s="165">
        <v>2</v>
      </c>
      <c r="I305" s="166"/>
      <c r="J305" s="167">
        <f>ROUND(I305*H305,2)</f>
        <v>0</v>
      </c>
      <c r="K305" s="163" t="s">
        <v>3</v>
      </c>
      <c r="L305" s="35"/>
      <c r="M305" s="168" t="s">
        <v>3</v>
      </c>
      <c r="N305" s="169" t="s">
        <v>46</v>
      </c>
      <c r="O305" s="36"/>
      <c r="P305" s="170">
        <f>O305*H305</f>
        <v>0</v>
      </c>
      <c r="Q305" s="170">
        <v>4.3099999999999996E-3</v>
      </c>
      <c r="R305" s="170">
        <f>Q305*H305</f>
        <v>8.6199999999999992E-3</v>
      </c>
      <c r="S305" s="170">
        <v>0</v>
      </c>
      <c r="T305" s="171">
        <f>S305*H305</f>
        <v>0</v>
      </c>
      <c r="AR305" s="18" t="s">
        <v>129</v>
      </c>
      <c r="AT305" s="18" t="s">
        <v>124</v>
      </c>
      <c r="AU305" s="18" t="s">
        <v>146</v>
      </c>
      <c r="AY305" s="18" t="s">
        <v>122</v>
      </c>
      <c r="BE305" s="172">
        <f>IF(N305="základní",J305,0)</f>
        <v>0</v>
      </c>
      <c r="BF305" s="172">
        <f>IF(N305="snížená",J305,0)</f>
        <v>0</v>
      </c>
      <c r="BG305" s="172">
        <f>IF(N305="zákl. přenesená",J305,0)</f>
        <v>0</v>
      </c>
      <c r="BH305" s="172">
        <f>IF(N305="sníž. přenesená",J305,0)</f>
        <v>0</v>
      </c>
      <c r="BI305" s="172">
        <f>IF(N305="nulová",J305,0)</f>
        <v>0</v>
      </c>
      <c r="BJ305" s="18" t="s">
        <v>21</v>
      </c>
      <c r="BK305" s="172">
        <f>ROUND(I305*H305,2)</f>
        <v>0</v>
      </c>
      <c r="BL305" s="18" t="s">
        <v>129</v>
      </c>
      <c r="BM305" s="18" t="s">
        <v>420</v>
      </c>
    </row>
    <row r="306" spans="2:65" s="1" customFormat="1" ht="27" x14ac:dyDescent="0.3">
      <c r="B306" s="35"/>
      <c r="D306" s="173" t="s">
        <v>131</v>
      </c>
      <c r="F306" s="174" t="s">
        <v>421</v>
      </c>
      <c r="I306" s="175"/>
      <c r="L306" s="35"/>
      <c r="M306" s="64"/>
      <c r="N306" s="36"/>
      <c r="O306" s="36"/>
      <c r="P306" s="36"/>
      <c r="Q306" s="36"/>
      <c r="R306" s="36"/>
      <c r="S306" s="36"/>
      <c r="T306" s="65"/>
      <c r="AT306" s="18" t="s">
        <v>131</v>
      </c>
      <c r="AU306" s="18" t="s">
        <v>146</v>
      </c>
    </row>
    <row r="307" spans="2:65" s="11" customFormat="1" x14ac:dyDescent="0.3">
      <c r="B307" s="176"/>
      <c r="D307" s="173" t="s">
        <v>133</v>
      </c>
      <c r="E307" s="177" t="s">
        <v>3</v>
      </c>
      <c r="F307" s="178" t="s">
        <v>422</v>
      </c>
      <c r="H307" s="179">
        <v>2</v>
      </c>
      <c r="I307" s="180"/>
      <c r="L307" s="176"/>
      <c r="M307" s="181"/>
      <c r="N307" s="182"/>
      <c r="O307" s="182"/>
      <c r="P307" s="182"/>
      <c r="Q307" s="182"/>
      <c r="R307" s="182"/>
      <c r="S307" s="182"/>
      <c r="T307" s="183"/>
      <c r="AT307" s="177" t="s">
        <v>133</v>
      </c>
      <c r="AU307" s="177" t="s">
        <v>146</v>
      </c>
      <c r="AV307" s="11" t="s">
        <v>83</v>
      </c>
      <c r="AW307" s="11" t="s">
        <v>38</v>
      </c>
      <c r="AX307" s="11" t="s">
        <v>75</v>
      </c>
      <c r="AY307" s="177" t="s">
        <v>122</v>
      </c>
    </row>
    <row r="308" spans="2:65" s="12" customFormat="1" x14ac:dyDescent="0.3">
      <c r="B308" s="184"/>
      <c r="D308" s="185" t="s">
        <v>133</v>
      </c>
      <c r="E308" s="186" t="s">
        <v>3</v>
      </c>
      <c r="F308" s="187" t="s">
        <v>137</v>
      </c>
      <c r="H308" s="188">
        <v>2</v>
      </c>
      <c r="I308" s="189"/>
      <c r="L308" s="184"/>
      <c r="M308" s="190"/>
      <c r="N308" s="191"/>
      <c r="O308" s="191"/>
      <c r="P308" s="191"/>
      <c r="Q308" s="191"/>
      <c r="R308" s="191"/>
      <c r="S308" s="191"/>
      <c r="T308" s="192"/>
      <c r="AT308" s="193" t="s">
        <v>133</v>
      </c>
      <c r="AU308" s="193" t="s">
        <v>146</v>
      </c>
      <c r="AV308" s="12" t="s">
        <v>129</v>
      </c>
      <c r="AW308" s="12" t="s">
        <v>38</v>
      </c>
      <c r="AX308" s="12" t="s">
        <v>21</v>
      </c>
      <c r="AY308" s="193" t="s">
        <v>122</v>
      </c>
    </row>
    <row r="309" spans="2:65" s="1" customFormat="1" ht="22.5" customHeight="1" x14ac:dyDescent="0.3">
      <c r="B309" s="160"/>
      <c r="C309" s="161" t="s">
        <v>423</v>
      </c>
      <c r="D309" s="161" t="s">
        <v>124</v>
      </c>
      <c r="E309" s="162" t="s">
        <v>424</v>
      </c>
      <c r="F309" s="163" t="s">
        <v>425</v>
      </c>
      <c r="G309" s="164" t="s">
        <v>140</v>
      </c>
      <c r="H309" s="165">
        <v>1</v>
      </c>
      <c r="I309" s="166"/>
      <c r="J309" s="167">
        <f>ROUND(I309*H309,2)</f>
        <v>0</v>
      </c>
      <c r="K309" s="163" t="s">
        <v>3</v>
      </c>
      <c r="L309" s="35"/>
      <c r="M309" s="168" t="s">
        <v>3</v>
      </c>
      <c r="N309" s="169" t="s">
        <v>46</v>
      </c>
      <c r="O309" s="36"/>
      <c r="P309" s="170">
        <f>O309*H309</f>
        <v>0</v>
      </c>
      <c r="Q309" s="170">
        <v>0</v>
      </c>
      <c r="R309" s="170">
        <f>Q309*H309</f>
        <v>0</v>
      </c>
      <c r="S309" s="170">
        <v>0</v>
      </c>
      <c r="T309" s="171">
        <f>S309*H309</f>
        <v>0</v>
      </c>
      <c r="AR309" s="18" t="s">
        <v>426</v>
      </c>
      <c r="AT309" s="18" t="s">
        <v>124</v>
      </c>
      <c r="AU309" s="18" t="s">
        <v>146</v>
      </c>
      <c r="AY309" s="18" t="s">
        <v>122</v>
      </c>
      <c r="BE309" s="172">
        <f>IF(N309="základní",J309,0)</f>
        <v>0</v>
      </c>
      <c r="BF309" s="172">
        <f>IF(N309="snížená",J309,0)</f>
        <v>0</v>
      </c>
      <c r="BG309" s="172">
        <f>IF(N309="zákl. přenesená",J309,0)</f>
        <v>0</v>
      </c>
      <c r="BH309" s="172">
        <f>IF(N309="sníž. přenesená",J309,0)</f>
        <v>0</v>
      </c>
      <c r="BI309" s="172">
        <f>IF(N309="nulová",J309,0)</f>
        <v>0</v>
      </c>
      <c r="BJ309" s="18" t="s">
        <v>21</v>
      </c>
      <c r="BK309" s="172">
        <f>ROUND(I309*H309,2)</f>
        <v>0</v>
      </c>
      <c r="BL309" s="18" t="s">
        <v>426</v>
      </c>
      <c r="BM309" s="18" t="s">
        <v>427</v>
      </c>
    </row>
    <row r="310" spans="2:65" s="1" customFormat="1" ht="22.5" customHeight="1" x14ac:dyDescent="0.3">
      <c r="B310" s="160"/>
      <c r="C310" s="161" t="s">
        <v>428</v>
      </c>
      <c r="D310" s="161" t="s">
        <v>124</v>
      </c>
      <c r="E310" s="162" t="s">
        <v>429</v>
      </c>
      <c r="F310" s="163" t="s">
        <v>430</v>
      </c>
      <c r="G310" s="164" t="s">
        <v>294</v>
      </c>
      <c r="H310" s="165">
        <v>1</v>
      </c>
      <c r="I310" s="166"/>
      <c r="J310" s="167">
        <f>ROUND(I310*H310,2)</f>
        <v>0</v>
      </c>
      <c r="K310" s="163" t="s">
        <v>3</v>
      </c>
      <c r="L310" s="35"/>
      <c r="M310" s="168" t="s">
        <v>3</v>
      </c>
      <c r="N310" s="169" t="s">
        <v>46</v>
      </c>
      <c r="O310" s="36"/>
      <c r="P310" s="170">
        <f>O310*H310</f>
        <v>0</v>
      </c>
      <c r="Q310" s="170">
        <v>0</v>
      </c>
      <c r="R310" s="170">
        <f>Q310*H310</f>
        <v>0</v>
      </c>
      <c r="S310" s="170">
        <v>0</v>
      </c>
      <c r="T310" s="171">
        <f>S310*H310</f>
        <v>0</v>
      </c>
      <c r="AR310" s="18" t="s">
        <v>426</v>
      </c>
      <c r="AT310" s="18" t="s">
        <v>124</v>
      </c>
      <c r="AU310" s="18" t="s">
        <v>146</v>
      </c>
      <c r="AY310" s="18" t="s">
        <v>122</v>
      </c>
      <c r="BE310" s="172">
        <f>IF(N310="základní",J310,0)</f>
        <v>0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8" t="s">
        <v>21</v>
      </c>
      <c r="BK310" s="172">
        <f>ROUND(I310*H310,2)</f>
        <v>0</v>
      </c>
      <c r="BL310" s="18" t="s">
        <v>426</v>
      </c>
      <c r="BM310" s="18" t="s">
        <v>431</v>
      </c>
    </row>
    <row r="311" spans="2:65" s="1" customFormat="1" ht="22.5" customHeight="1" x14ac:dyDescent="0.3">
      <c r="B311" s="160"/>
      <c r="C311" s="210" t="s">
        <v>432</v>
      </c>
      <c r="D311" s="210" t="s">
        <v>301</v>
      </c>
      <c r="E311" s="211" t="s">
        <v>433</v>
      </c>
      <c r="F311" s="212" t="s">
        <v>434</v>
      </c>
      <c r="G311" s="213" t="s">
        <v>140</v>
      </c>
      <c r="H311" s="214">
        <v>5</v>
      </c>
      <c r="I311" s="215"/>
      <c r="J311" s="216">
        <f>ROUND(I311*H311,2)</f>
        <v>0</v>
      </c>
      <c r="K311" s="212" t="s">
        <v>128</v>
      </c>
      <c r="L311" s="217"/>
      <c r="M311" s="218" t="s">
        <v>3</v>
      </c>
      <c r="N311" s="219" t="s">
        <v>46</v>
      </c>
      <c r="O311" s="36"/>
      <c r="P311" s="170">
        <f>O311*H311</f>
        <v>0</v>
      </c>
      <c r="Q311" s="170">
        <v>8.6999999999999994E-3</v>
      </c>
      <c r="R311" s="170">
        <f>Q311*H311</f>
        <v>4.3499999999999997E-2</v>
      </c>
      <c r="S311" s="170">
        <v>0</v>
      </c>
      <c r="T311" s="171">
        <f>S311*H311</f>
        <v>0</v>
      </c>
      <c r="AR311" s="18" t="s">
        <v>346</v>
      </c>
      <c r="AT311" s="18" t="s">
        <v>301</v>
      </c>
      <c r="AU311" s="18" t="s">
        <v>146</v>
      </c>
      <c r="AY311" s="18" t="s">
        <v>122</v>
      </c>
      <c r="BE311" s="172">
        <f>IF(N311="základní",J311,0)</f>
        <v>0</v>
      </c>
      <c r="BF311" s="172">
        <f>IF(N311="snížená",J311,0)</f>
        <v>0</v>
      </c>
      <c r="BG311" s="172">
        <f>IF(N311="zákl. přenesená",J311,0)</f>
        <v>0</v>
      </c>
      <c r="BH311" s="172">
        <f>IF(N311="sníž. přenesená",J311,0)</f>
        <v>0</v>
      </c>
      <c r="BI311" s="172">
        <f>IF(N311="nulová",J311,0)</f>
        <v>0</v>
      </c>
      <c r="BJ311" s="18" t="s">
        <v>21</v>
      </c>
      <c r="BK311" s="172">
        <f>ROUND(I311*H311,2)</f>
        <v>0</v>
      </c>
      <c r="BL311" s="18" t="s">
        <v>346</v>
      </c>
      <c r="BM311" s="18" t="s">
        <v>435</v>
      </c>
    </row>
    <row r="312" spans="2:65" s="11" customFormat="1" x14ac:dyDescent="0.3">
      <c r="B312" s="176"/>
      <c r="D312" s="173" t="s">
        <v>133</v>
      </c>
      <c r="E312" s="177" t="s">
        <v>3</v>
      </c>
      <c r="F312" s="178" t="s">
        <v>391</v>
      </c>
      <c r="H312" s="179">
        <v>2</v>
      </c>
      <c r="I312" s="180"/>
      <c r="L312" s="176"/>
      <c r="M312" s="181"/>
      <c r="N312" s="182"/>
      <c r="O312" s="182"/>
      <c r="P312" s="182"/>
      <c r="Q312" s="182"/>
      <c r="R312" s="182"/>
      <c r="S312" s="182"/>
      <c r="T312" s="183"/>
      <c r="AT312" s="177" t="s">
        <v>133</v>
      </c>
      <c r="AU312" s="177" t="s">
        <v>146</v>
      </c>
      <c r="AV312" s="11" t="s">
        <v>83</v>
      </c>
      <c r="AW312" s="11" t="s">
        <v>38</v>
      </c>
      <c r="AX312" s="11" t="s">
        <v>75</v>
      </c>
      <c r="AY312" s="177" t="s">
        <v>122</v>
      </c>
    </row>
    <row r="313" spans="2:65" s="11" customFormat="1" x14ac:dyDescent="0.3">
      <c r="B313" s="176"/>
      <c r="D313" s="173" t="s">
        <v>133</v>
      </c>
      <c r="E313" s="177" t="s">
        <v>3</v>
      </c>
      <c r="F313" s="178" t="s">
        <v>392</v>
      </c>
      <c r="H313" s="179">
        <v>2</v>
      </c>
      <c r="I313" s="180"/>
      <c r="L313" s="176"/>
      <c r="M313" s="181"/>
      <c r="N313" s="182"/>
      <c r="O313" s="182"/>
      <c r="P313" s="182"/>
      <c r="Q313" s="182"/>
      <c r="R313" s="182"/>
      <c r="S313" s="182"/>
      <c r="T313" s="183"/>
      <c r="AT313" s="177" t="s">
        <v>133</v>
      </c>
      <c r="AU313" s="177" t="s">
        <v>146</v>
      </c>
      <c r="AV313" s="11" t="s">
        <v>83</v>
      </c>
      <c r="AW313" s="11" t="s">
        <v>38</v>
      </c>
      <c r="AX313" s="11" t="s">
        <v>75</v>
      </c>
      <c r="AY313" s="177" t="s">
        <v>122</v>
      </c>
    </row>
    <row r="314" spans="2:65" s="11" customFormat="1" x14ac:dyDescent="0.3">
      <c r="B314" s="176"/>
      <c r="D314" s="173" t="s">
        <v>133</v>
      </c>
      <c r="E314" s="177" t="s">
        <v>3</v>
      </c>
      <c r="F314" s="178" t="s">
        <v>436</v>
      </c>
      <c r="H314" s="179">
        <v>1</v>
      </c>
      <c r="I314" s="180"/>
      <c r="L314" s="176"/>
      <c r="M314" s="181"/>
      <c r="N314" s="182"/>
      <c r="O314" s="182"/>
      <c r="P314" s="182"/>
      <c r="Q314" s="182"/>
      <c r="R314" s="182"/>
      <c r="S314" s="182"/>
      <c r="T314" s="183"/>
      <c r="AT314" s="177" t="s">
        <v>133</v>
      </c>
      <c r="AU314" s="177" t="s">
        <v>146</v>
      </c>
      <c r="AV314" s="11" t="s">
        <v>83</v>
      </c>
      <c r="AW314" s="11" t="s">
        <v>38</v>
      </c>
      <c r="AX314" s="11" t="s">
        <v>75</v>
      </c>
      <c r="AY314" s="177" t="s">
        <v>122</v>
      </c>
    </row>
    <row r="315" spans="2:65" s="12" customFormat="1" x14ac:dyDescent="0.3">
      <c r="B315" s="184"/>
      <c r="D315" s="185" t="s">
        <v>133</v>
      </c>
      <c r="E315" s="186" t="s">
        <v>3</v>
      </c>
      <c r="F315" s="187" t="s">
        <v>137</v>
      </c>
      <c r="H315" s="188">
        <v>5</v>
      </c>
      <c r="I315" s="189"/>
      <c r="L315" s="184"/>
      <c r="M315" s="190"/>
      <c r="N315" s="191"/>
      <c r="O315" s="191"/>
      <c r="P315" s="191"/>
      <c r="Q315" s="191"/>
      <c r="R315" s="191"/>
      <c r="S315" s="191"/>
      <c r="T315" s="192"/>
      <c r="AT315" s="193" t="s">
        <v>133</v>
      </c>
      <c r="AU315" s="193" t="s">
        <v>146</v>
      </c>
      <c r="AV315" s="12" t="s">
        <v>129</v>
      </c>
      <c r="AW315" s="12" t="s">
        <v>38</v>
      </c>
      <c r="AX315" s="12" t="s">
        <v>21</v>
      </c>
      <c r="AY315" s="193" t="s">
        <v>122</v>
      </c>
    </row>
    <row r="316" spans="2:65" s="1" customFormat="1" ht="22.5" customHeight="1" x14ac:dyDescent="0.3">
      <c r="B316" s="160"/>
      <c r="C316" s="210" t="s">
        <v>437</v>
      </c>
      <c r="D316" s="210" t="s">
        <v>301</v>
      </c>
      <c r="E316" s="211" t="s">
        <v>438</v>
      </c>
      <c r="F316" s="212" t="s">
        <v>439</v>
      </c>
      <c r="G316" s="213" t="s">
        <v>140</v>
      </c>
      <c r="H316" s="214">
        <v>2.02</v>
      </c>
      <c r="I316" s="215"/>
      <c r="J316" s="216">
        <f>ROUND(I316*H316,2)</f>
        <v>0</v>
      </c>
      <c r="K316" s="212" t="s">
        <v>128</v>
      </c>
      <c r="L316" s="217"/>
      <c r="M316" s="218" t="s">
        <v>3</v>
      </c>
      <c r="N316" s="219" t="s">
        <v>46</v>
      </c>
      <c r="O316" s="36"/>
      <c r="P316" s="170">
        <f>O316*H316</f>
        <v>0</v>
      </c>
      <c r="Q316" s="170">
        <v>0.5</v>
      </c>
      <c r="R316" s="170">
        <f>Q316*H316</f>
        <v>1.01</v>
      </c>
      <c r="S316" s="170">
        <v>0</v>
      </c>
      <c r="T316" s="171">
        <f>S316*H316</f>
        <v>0</v>
      </c>
      <c r="AR316" s="18" t="s">
        <v>346</v>
      </c>
      <c r="AT316" s="18" t="s">
        <v>301</v>
      </c>
      <c r="AU316" s="18" t="s">
        <v>146</v>
      </c>
      <c r="AY316" s="18" t="s">
        <v>122</v>
      </c>
      <c r="BE316" s="172">
        <f>IF(N316="základní",J316,0)</f>
        <v>0</v>
      </c>
      <c r="BF316" s="172">
        <f>IF(N316="snížená",J316,0)</f>
        <v>0</v>
      </c>
      <c r="BG316" s="172">
        <f>IF(N316="zákl. přenesená",J316,0)</f>
        <v>0</v>
      </c>
      <c r="BH316" s="172">
        <f>IF(N316="sníž. přenesená",J316,0)</f>
        <v>0</v>
      </c>
      <c r="BI316" s="172">
        <f>IF(N316="nulová",J316,0)</f>
        <v>0</v>
      </c>
      <c r="BJ316" s="18" t="s">
        <v>21</v>
      </c>
      <c r="BK316" s="172">
        <f>ROUND(I316*H316,2)</f>
        <v>0</v>
      </c>
      <c r="BL316" s="18" t="s">
        <v>346</v>
      </c>
      <c r="BM316" s="18" t="s">
        <v>440</v>
      </c>
    </row>
    <row r="317" spans="2:65" s="11" customFormat="1" x14ac:dyDescent="0.3">
      <c r="B317" s="176"/>
      <c r="D317" s="173" t="s">
        <v>133</v>
      </c>
      <c r="E317" s="177" t="s">
        <v>3</v>
      </c>
      <c r="F317" s="178" t="s">
        <v>441</v>
      </c>
      <c r="H317" s="179">
        <v>1.01</v>
      </c>
      <c r="I317" s="180"/>
      <c r="L317" s="176"/>
      <c r="M317" s="181"/>
      <c r="N317" s="182"/>
      <c r="O317" s="182"/>
      <c r="P317" s="182"/>
      <c r="Q317" s="182"/>
      <c r="R317" s="182"/>
      <c r="S317" s="182"/>
      <c r="T317" s="183"/>
      <c r="AT317" s="177" t="s">
        <v>133</v>
      </c>
      <c r="AU317" s="177" t="s">
        <v>146</v>
      </c>
      <c r="AV317" s="11" t="s">
        <v>83</v>
      </c>
      <c r="AW317" s="11" t="s">
        <v>38</v>
      </c>
      <c r="AX317" s="11" t="s">
        <v>75</v>
      </c>
      <c r="AY317" s="177" t="s">
        <v>122</v>
      </c>
    </row>
    <row r="318" spans="2:65" s="11" customFormat="1" x14ac:dyDescent="0.3">
      <c r="B318" s="176"/>
      <c r="D318" s="173" t="s">
        <v>133</v>
      </c>
      <c r="E318" s="177" t="s">
        <v>3</v>
      </c>
      <c r="F318" s="178" t="s">
        <v>442</v>
      </c>
      <c r="H318" s="179">
        <v>1.01</v>
      </c>
      <c r="I318" s="180"/>
      <c r="L318" s="176"/>
      <c r="M318" s="181"/>
      <c r="N318" s="182"/>
      <c r="O318" s="182"/>
      <c r="P318" s="182"/>
      <c r="Q318" s="182"/>
      <c r="R318" s="182"/>
      <c r="S318" s="182"/>
      <c r="T318" s="183"/>
      <c r="AT318" s="177" t="s">
        <v>133</v>
      </c>
      <c r="AU318" s="177" t="s">
        <v>146</v>
      </c>
      <c r="AV318" s="11" t="s">
        <v>83</v>
      </c>
      <c r="AW318" s="11" t="s">
        <v>38</v>
      </c>
      <c r="AX318" s="11" t="s">
        <v>75</v>
      </c>
      <c r="AY318" s="177" t="s">
        <v>122</v>
      </c>
    </row>
    <row r="319" spans="2:65" s="11" customFormat="1" x14ac:dyDescent="0.3">
      <c r="B319" s="176"/>
      <c r="D319" s="173" t="s">
        <v>133</v>
      </c>
      <c r="E319" s="177" t="s">
        <v>3</v>
      </c>
      <c r="F319" s="178" t="s">
        <v>443</v>
      </c>
      <c r="H319" s="179">
        <v>0</v>
      </c>
      <c r="I319" s="180"/>
      <c r="L319" s="176"/>
      <c r="M319" s="181"/>
      <c r="N319" s="182"/>
      <c r="O319" s="182"/>
      <c r="P319" s="182"/>
      <c r="Q319" s="182"/>
      <c r="R319" s="182"/>
      <c r="S319" s="182"/>
      <c r="T319" s="183"/>
      <c r="AT319" s="177" t="s">
        <v>133</v>
      </c>
      <c r="AU319" s="177" t="s">
        <v>146</v>
      </c>
      <c r="AV319" s="11" t="s">
        <v>83</v>
      </c>
      <c r="AW319" s="11" t="s">
        <v>38</v>
      </c>
      <c r="AX319" s="11" t="s">
        <v>75</v>
      </c>
      <c r="AY319" s="177" t="s">
        <v>122</v>
      </c>
    </row>
    <row r="320" spans="2:65" s="12" customFormat="1" x14ac:dyDescent="0.3">
      <c r="B320" s="184"/>
      <c r="D320" s="185" t="s">
        <v>133</v>
      </c>
      <c r="E320" s="186" t="s">
        <v>3</v>
      </c>
      <c r="F320" s="187" t="s">
        <v>137</v>
      </c>
      <c r="H320" s="188">
        <v>2.02</v>
      </c>
      <c r="I320" s="189"/>
      <c r="L320" s="184"/>
      <c r="M320" s="190"/>
      <c r="N320" s="191"/>
      <c r="O320" s="191"/>
      <c r="P320" s="191"/>
      <c r="Q320" s="191"/>
      <c r="R320" s="191"/>
      <c r="S320" s="191"/>
      <c r="T320" s="192"/>
      <c r="AT320" s="193" t="s">
        <v>133</v>
      </c>
      <c r="AU320" s="193" t="s">
        <v>146</v>
      </c>
      <c r="AV320" s="12" t="s">
        <v>129</v>
      </c>
      <c r="AW320" s="12" t="s">
        <v>38</v>
      </c>
      <c r="AX320" s="12" t="s">
        <v>21</v>
      </c>
      <c r="AY320" s="193" t="s">
        <v>122</v>
      </c>
    </row>
    <row r="321" spans="2:65" s="1" customFormat="1" ht="22.5" customHeight="1" x14ac:dyDescent="0.3">
      <c r="B321" s="160"/>
      <c r="C321" s="210" t="s">
        <v>444</v>
      </c>
      <c r="D321" s="210" t="s">
        <v>301</v>
      </c>
      <c r="E321" s="211" t="s">
        <v>445</v>
      </c>
      <c r="F321" s="212" t="s">
        <v>446</v>
      </c>
      <c r="G321" s="213" t="s">
        <v>140</v>
      </c>
      <c r="H321" s="214">
        <v>1.01</v>
      </c>
      <c r="I321" s="215"/>
      <c r="J321" s="216">
        <f>ROUND(I321*H321,2)</f>
        <v>0</v>
      </c>
      <c r="K321" s="212" t="s">
        <v>128</v>
      </c>
      <c r="L321" s="217"/>
      <c r="M321" s="218" t="s">
        <v>3</v>
      </c>
      <c r="N321" s="219" t="s">
        <v>46</v>
      </c>
      <c r="O321" s="36"/>
      <c r="P321" s="170">
        <f>O321*H321</f>
        <v>0</v>
      </c>
      <c r="Q321" s="170">
        <v>1</v>
      </c>
      <c r="R321" s="170">
        <f>Q321*H321</f>
        <v>1.01</v>
      </c>
      <c r="S321" s="170">
        <v>0</v>
      </c>
      <c r="T321" s="171">
        <f>S321*H321</f>
        <v>0</v>
      </c>
      <c r="AR321" s="18" t="s">
        <v>346</v>
      </c>
      <c r="AT321" s="18" t="s">
        <v>301</v>
      </c>
      <c r="AU321" s="18" t="s">
        <v>146</v>
      </c>
      <c r="AY321" s="18" t="s">
        <v>122</v>
      </c>
      <c r="BE321" s="172">
        <f>IF(N321="základní",J321,0)</f>
        <v>0</v>
      </c>
      <c r="BF321" s="172">
        <f>IF(N321="snížená",J321,0)</f>
        <v>0</v>
      </c>
      <c r="BG321" s="172">
        <f>IF(N321="zákl. přenesená",J321,0)</f>
        <v>0</v>
      </c>
      <c r="BH321" s="172">
        <f>IF(N321="sníž. přenesená",J321,0)</f>
        <v>0</v>
      </c>
      <c r="BI321" s="172">
        <f>IF(N321="nulová",J321,0)</f>
        <v>0</v>
      </c>
      <c r="BJ321" s="18" t="s">
        <v>21</v>
      </c>
      <c r="BK321" s="172">
        <f>ROUND(I321*H321,2)</f>
        <v>0</v>
      </c>
      <c r="BL321" s="18" t="s">
        <v>346</v>
      </c>
      <c r="BM321" s="18" t="s">
        <v>447</v>
      </c>
    </row>
    <row r="322" spans="2:65" s="11" customFormat="1" x14ac:dyDescent="0.3">
      <c r="B322" s="176"/>
      <c r="D322" s="173" t="s">
        <v>133</v>
      </c>
      <c r="E322" s="177" t="s">
        <v>3</v>
      </c>
      <c r="F322" s="178" t="s">
        <v>448</v>
      </c>
      <c r="H322" s="179">
        <v>0</v>
      </c>
      <c r="I322" s="180"/>
      <c r="L322" s="176"/>
      <c r="M322" s="181"/>
      <c r="N322" s="182"/>
      <c r="O322" s="182"/>
      <c r="P322" s="182"/>
      <c r="Q322" s="182"/>
      <c r="R322" s="182"/>
      <c r="S322" s="182"/>
      <c r="T322" s="183"/>
      <c r="AT322" s="177" t="s">
        <v>133</v>
      </c>
      <c r="AU322" s="177" t="s">
        <v>146</v>
      </c>
      <c r="AV322" s="11" t="s">
        <v>83</v>
      </c>
      <c r="AW322" s="11" t="s">
        <v>38</v>
      </c>
      <c r="AX322" s="11" t="s">
        <v>75</v>
      </c>
      <c r="AY322" s="177" t="s">
        <v>122</v>
      </c>
    </row>
    <row r="323" spans="2:65" s="11" customFormat="1" x14ac:dyDescent="0.3">
      <c r="B323" s="176"/>
      <c r="D323" s="173" t="s">
        <v>133</v>
      </c>
      <c r="E323" s="177" t="s">
        <v>3</v>
      </c>
      <c r="F323" s="178" t="s">
        <v>449</v>
      </c>
      <c r="H323" s="179">
        <v>0</v>
      </c>
      <c r="I323" s="180"/>
      <c r="L323" s="176"/>
      <c r="M323" s="181"/>
      <c r="N323" s="182"/>
      <c r="O323" s="182"/>
      <c r="P323" s="182"/>
      <c r="Q323" s="182"/>
      <c r="R323" s="182"/>
      <c r="S323" s="182"/>
      <c r="T323" s="183"/>
      <c r="AT323" s="177" t="s">
        <v>133</v>
      </c>
      <c r="AU323" s="177" t="s">
        <v>146</v>
      </c>
      <c r="AV323" s="11" t="s">
        <v>83</v>
      </c>
      <c r="AW323" s="11" t="s">
        <v>38</v>
      </c>
      <c r="AX323" s="11" t="s">
        <v>75</v>
      </c>
      <c r="AY323" s="177" t="s">
        <v>122</v>
      </c>
    </row>
    <row r="324" spans="2:65" s="11" customFormat="1" x14ac:dyDescent="0.3">
      <c r="B324" s="176"/>
      <c r="D324" s="173" t="s">
        <v>133</v>
      </c>
      <c r="E324" s="177" t="s">
        <v>3</v>
      </c>
      <c r="F324" s="178" t="s">
        <v>450</v>
      </c>
      <c r="H324" s="179">
        <v>1.01</v>
      </c>
      <c r="I324" s="180"/>
      <c r="L324" s="176"/>
      <c r="M324" s="181"/>
      <c r="N324" s="182"/>
      <c r="O324" s="182"/>
      <c r="P324" s="182"/>
      <c r="Q324" s="182"/>
      <c r="R324" s="182"/>
      <c r="S324" s="182"/>
      <c r="T324" s="183"/>
      <c r="AT324" s="177" t="s">
        <v>133</v>
      </c>
      <c r="AU324" s="177" t="s">
        <v>146</v>
      </c>
      <c r="AV324" s="11" t="s">
        <v>83</v>
      </c>
      <c r="AW324" s="11" t="s">
        <v>38</v>
      </c>
      <c r="AX324" s="11" t="s">
        <v>75</v>
      </c>
      <c r="AY324" s="177" t="s">
        <v>122</v>
      </c>
    </row>
    <row r="325" spans="2:65" s="12" customFormat="1" x14ac:dyDescent="0.3">
      <c r="B325" s="184"/>
      <c r="D325" s="185" t="s">
        <v>133</v>
      </c>
      <c r="E325" s="186" t="s">
        <v>3</v>
      </c>
      <c r="F325" s="187" t="s">
        <v>137</v>
      </c>
      <c r="H325" s="188">
        <v>1.01</v>
      </c>
      <c r="I325" s="189"/>
      <c r="L325" s="184"/>
      <c r="M325" s="190"/>
      <c r="N325" s="191"/>
      <c r="O325" s="191"/>
      <c r="P325" s="191"/>
      <c r="Q325" s="191"/>
      <c r="R325" s="191"/>
      <c r="S325" s="191"/>
      <c r="T325" s="192"/>
      <c r="AT325" s="193" t="s">
        <v>133</v>
      </c>
      <c r="AU325" s="193" t="s">
        <v>146</v>
      </c>
      <c r="AV325" s="12" t="s">
        <v>129</v>
      </c>
      <c r="AW325" s="12" t="s">
        <v>38</v>
      </c>
      <c r="AX325" s="12" t="s">
        <v>21</v>
      </c>
      <c r="AY325" s="193" t="s">
        <v>122</v>
      </c>
    </row>
    <row r="326" spans="2:65" s="1" customFormat="1" ht="22.5" customHeight="1" x14ac:dyDescent="0.3">
      <c r="B326" s="160"/>
      <c r="C326" s="210" t="s">
        <v>451</v>
      </c>
      <c r="D326" s="210" t="s">
        <v>301</v>
      </c>
      <c r="E326" s="211" t="s">
        <v>452</v>
      </c>
      <c r="F326" s="212" t="s">
        <v>453</v>
      </c>
      <c r="G326" s="213" t="s">
        <v>140</v>
      </c>
      <c r="H326" s="214">
        <v>3.03</v>
      </c>
      <c r="I326" s="215"/>
      <c r="J326" s="216">
        <f>ROUND(I326*H326,2)</f>
        <v>0</v>
      </c>
      <c r="K326" s="212" t="s">
        <v>128</v>
      </c>
      <c r="L326" s="217"/>
      <c r="M326" s="218" t="s">
        <v>3</v>
      </c>
      <c r="N326" s="219" t="s">
        <v>46</v>
      </c>
      <c r="O326" s="36"/>
      <c r="P326" s="170">
        <f>O326*H326</f>
        <v>0</v>
      </c>
      <c r="Q326" s="170">
        <v>0.58499999999999996</v>
      </c>
      <c r="R326" s="170">
        <f>Q326*H326</f>
        <v>1.7725499999999998</v>
      </c>
      <c r="S326" s="170">
        <v>0</v>
      </c>
      <c r="T326" s="171">
        <f>S326*H326</f>
        <v>0</v>
      </c>
      <c r="AR326" s="18" t="s">
        <v>346</v>
      </c>
      <c r="AT326" s="18" t="s">
        <v>301</v>
      </c>
      <c r="AU326" s="18" t="s">
        <v>146</v>
      </c>
      <c r="AY326" s="18" t="s">
        <v>122</v>
      </c>
      <c r="BE326" s="172">
        <f>IF(N326="základní",J326,0)</f>
        <v>0</v>
      </c>
      <c r="BF326" s="172">
        <f>IF(N326="snížená",J326,0)</f>
        <v>0</v>
      </c>
      <c r="BG326" s="172">
        <f>IF(N326="zákl. přenesená",J326,0)</f>
        <v>0</v>
      </c>
      <c r="BH326" s="172">
        <f>IF(N326="sníž. přenesená",J326,0)</f>
        <v>0</v>
      </c>
      <c r="BI326" s="172">
        <f>IF(N326="nulová",J326,0)</f>
        <v>0</v>
      </c>
      <c r="BJ326" s="18" t="s">
        <v>21</v>
      </c>
      <c r="BK326" s="172">
        <f>ROUND(I326*H326,2)</f>
        <v>0</v>
      </c>
      <c r="BL326" s="18" t="s">
        <v>346</v>
      </c>
      <c r="BM326" s="18" t="s">
        <v>454</v>
      </c>
    </row>
    <row r="327" spans="2:65" s="11" customFormat="1" x14ac:dyDescent="0.3">
      <c r="B327" s="176"/>
      <c r="D327" s="173" t="s">
        <v>133</v>
      </c>
      <c r="E327" s="177" t="s">
        <v>3</v>
      </c>
      <c r="F327" s="178" t="s">
        <v>441</v>
      </c>
      <c r="H327" s="179">
        <v>1.01</v>
      </c>
      <c r="I327" s="180"/>
      <c r="L327" s="176"/>
      <c r="M327" s="181"/>
      <c r="N327" s="182"/>
      <c r="O327" s="182"/>
      <c r="P327" s="182"/>
      <c r="Q327" s="182"/>
      <c r="R327" s="182"/>
      <c r="S327" s="182"/>
      <c r="T327" s="183"/>
      <c r="AT327" s="177" t="s">
        <v>133</v>
      </c>
      <c r="AU327" s="177" t="s">
        <v>146</v>
      </c>
      <c r="AV327" s="11" t="s">
        <v>83</v>
      </c>
      <c r="AW327" s="11" t="s">
        <v>38</v>
      </c>
      <c r="AX327" s="11" t="s">
        <v>75</v>
      </c>
      <c r="AY327" s="177" t="s">
        <v>122</v>
      </c>
    </row>
    <row r="328" spans="2:65" s="11" customFormat="1" x14ac:dyDescent="0.3">
      <c r="B328" s="176"/>
      <c r="D328" s="173" t="s">
        <v>133</v>
      </c>
      <c r="E328" s="177" t="s">
        <v>3</v>
      </c>
      <c r="F328" s="178" t="s">
        <v>442</v>
      </c>
      <c r="H328" s="179">
        <v>1.01</v>
      </c>
      <c r="I328" s="180"/>
      <c r="L328" s="176"/>
      <c r="M328" s="181"/>
      <c r="N328" s="182"/>
      <c r="O328" s="182"/>
      <c r="P328" s="182"/>
      <c r="Q328" s="182"/>
      <c r="R328" s="182"/>
      <c r="S328" s="182"/>
      <c r="T328" s="183"/>
      <c r="AT328" s="177" t="s">
        <v>133</v>
      </c>
      <c r="AU328" s="177" t="s">
        <v>146</v>
      </c>
      <c r="AV328" s="11" t="s">
        <v>83</v>
      </c>
      <c r="AW328" s="11" t="s">
        <v>38</v>
      </c>
      <c r="AX328" s="11" t="s">
        <v>75</v>
      </c>
      <c r="AY328" s="177" t="s">
        <v>122</v>
      </c>
    </row>
    <row r="329" spans="2:65" s="11" customFormat="1" x14ac:dyDescent="0.3">
      <c r="B329" s="176"/>
      <c r="D329" s="173" t="s">
        <v>133</v>
      </c>
      <c r="E329" s="177" t="s">
        <v>3</v>
      </c>
      <c r="F329" s="178" t="s">
        <v>450</v>
      </c>
      <c r="H329" s="179">
        <v>1.01</v>
      </c>
      <c r="I329" s="180"/>
      <c r="L329" s="176"/>
      <c r="M329" s="181"/>
      <c r="N329" s="182"/>
      <c r="O329" s="182"/>
      <c r="P329" s="182"/>
      <c r="Q329" s="182"/>
      <c r="R329" s="182"/>
      <c r="S329" s="182"/>
      <c r="T329" s="183"/>
      <c r="AT329" s="177" t="s">
        <v>133</v>
      </c>
      <c r="AU329" s="177" t="s">
        <v>146</v>
      </c>
      <c r="AV329" s="11" t="s">
        <v>83</v>
      </c>
      <c r="AW329" s="11" t="s">
        <v>38</v>
      </c>
      <c r="AX329" s="11" t="s">
        <v>75</v>
      </c>
      <c r="AY329" s="177" t="s">
        <v>122</v>
      </c>
    </row>
    <row r="330" spans="2:65" s="12" customFormat="1" x14ac:dyDescent="0.3">
      <c r="B330" s="184"/>
      <c r="D330" s="185" t="s">
        <v>133</v>
      </c>
      <c r="E330" s="186" t="s">
        <v>3</v>
      </c>
      <c r="F330" s="187" t="s">
        <v>137</v>
      </c>
      <c r="H330" s="188">
        <v>3.03</v>
      </c>
      <c r="I330" s="189"/>
      <c r="L330" s="184"/>
      <c r="M330" s="190"/>
      <c r="N330" s="191"/>
      <c r="O330" s="191"/>
      <c r="P330" s="191"/>
      <c r="Q330" s="191"/>
      <c r="R330" s="191"/>
      <c r="S330" s="191"/>
      <c r="T330" s="192"/>
      <c r="AT330" s="193" t="s">
        <v>133</v>
      </c>
      <c r="AU330" s="193" t="s">
        <v>146</v>
      </c>
      <c r="AV330" s="12" t="s">
        <v>129</v>
      </c>
      <c r="AW330" s="12" t="s">
        <v>38</v>
      </c>
      <c r="AX330" s="12" t="s">
        <v>21</v>
      </c>
      <c r="AY330" s="193" t="s">
        <v>122</v>
      </c>
    </row>
    <row r="331" spans="2:65" s="1" customFormat="1" ht="22.5" customHeight="1" x14ac:dyDescent="0.3">
      <c r="B331" s="160"/>
      <c r="C331" s="210" t="s">
        <v>455</v>
      </c>
      <c r="D331" s="210" t="s">
        <v>301</v>
      </c>
      <c r="E331" s="211" t="s">
        <v>456</v>
      </c>
      <c r="F331" s="212" t="s">
        <v>457</v>
      </c>
      <c r="G331" s="213" t="s">
        <v>140</v>
      </c>
      <c r="H331" s="214">
        <v>6</v>
      </c>
      <c r="I331" s="215"/>
      <c r="J331" s="216">
        <f>ROUND(I331*H331,2)</f>
        <v>0</v>
      </c>
      <c r="K331" s="212" t="s">
        <v>128</v>
      </c>
      <c r="L331" s="217"/>
      <c r="M331" s="218" t="s">
        <v>3</v>
      </c>
      <c r="N331" s="219" t="s">
        <v>46</v>
      </c>
      <c r="O331" s="36"/>
      <c r="P331" s="170">
        <f>O331*H331</f>
        <v>0</v>
      </c>
      <c r="Q331" s="170">
        <v>2E-3</v>
      </c>
      <c r="R331" s="170">
        <f>Q331*H331</f>
        <v>1.2E-2</v>
      </c>
      <c r="S331" s="170">
        <v>0</v>
      </c>
      <c r="T331" s="171">
        <f>S331*H331</f>
        <v>0</v>
      </c>
      <c r="AR331" s="18" t="s">
        <v>346</v>
      </c>
      <c r="AT331" s="18" t="s">
        <v>301</v>
      </c>
      <c r="AU331" s="18" t="s">
        <v>146</v>
      </c>
      <c r="AY331" s="18" t="s">
        <v>122</v>
      </c>
      <c r="BE331" s="172">
        <f>IF(N331="základní",J331,0)</f>
        <v>0</v>
      </c>
      <c r="BF331" s="172">
        <f>IF(N331="snížená",J331,0)</f>
        <v>0</v>
      </c>
      <c r="BG331" s="172">
        <f>IF(N331="zákl. přenesená",J331,0)</f>
        <v>0</v>
      </c>
      <c r="BH331" s="172">
        <f>IF(N331="sníž. přenesená",J331,0)</f>
        <v>0</v>
      </c>
      <c r="BI331" s="172">
        <f>IF(N331="nulová",J331,0)</f>
        <v>0</v>
      </c>
      <c r="BJ331" s="18" t="s">
        <v>21</v>
      </c>
      <c r="BK331" s="172">
        <f>ROUND(I331*H331,2)</f>
        <v>0</v>
      </c>
      <c r="BL331" s="18" t="s">
        <v>346</v>
      </c>
      <c r="BM331" s="18" t="s">
        <v>458</v>
      </c>
    </row>
    <row r="332" spans="2:65" s="11" customFormat="1" x14ac:dyDescent="0.3">
      <c r="B332" s="176"/>
      <c r="D332" s="173" t="s">
        <v>133</v>
      </c>
      <c r="E332" s="177" t="s">
        <v>3</v>
      </c>
      <c r="F332" s="178" t="s">
        <v>391</v>
      </c>
      <c r="H332" s="179">
        <v>2</v>
      </c>
      <c r="I332" s="180"/>
      <c r="L332" s="176"/>
      <c r="M332" s="181"/>
      <c r="N332" s="182"/>
      <c r="O332" s="182"/>
      <c r="P332" s="182"/>
      <c r="Q332" s="182"/>
      <c r="R332" s="182"/>
      <c r="S332" s="182"/>
      <c r="T332" s="183"/>
      <c r="AT332" s="177" t="s">
        <v>133</v>
      </c>
      <c r="AU332" s="177" t="s">
        <v>146</v>
      </c>
      <c r="AV332" s="11" t="s">
        <v>83</v>
      </c>
      <c r="AW332" s="11" t="s">
        <v>38</v>
      </c>
      <c r="AX332" s="11" t="s">
        <v>75</v>
      </c>
      <c r="AY332" s="177" t="s">
        <v>122</v>
      </c>
    </row>
    <row r="333" spans="2:65" s="11" customFormat="1" x14ac:dyDescent="0.3">
      <c r="B333" s="176"/>
      <c r="D333" s="173" t="s">
        <v>133</v>
      </c>
      <c r="E333" s="177" t="s">
        <v>3</v>
      </c>
      <c r="F333" s="178" t="s">
        <v>392</v>
      </c>
      <c r="H333" s="179">
        <v>2</v>
      </c>
      <c r="I333" s="180"/>
      <c r="L333" s="176"/>
      <c r="M333" s="181"/>
      <c r="N333" s="182"/>
      <c r="O333" s="182"/>
      <c r="P333" s="182"/>
      <c r="Q333" s="182"/>
      <c r="R333" s="182"/>
      <c r="S333" s="182"/>
      <c r="T333" s="183"/>
      <c r="AT333" s="177" t="s">
        <v>133</v>
      </c>
      <c r="AU333" s="177" t="s">
        <v>146</v>
      </c>
      <c r="AV333" s="11" t="s">
        <v>83</v>
      </c>
      <c r="AW333" s="11" t="s">
        <v>38</v>
      </c>
      <c r="AX333" s="11" t="s">
        <v>75</v>
      </c>
      <c r="AY333" s="177" t="s">
        <v>122</v>
      </c>
    </row>
    <row r="334" spans="2:65" s="11" customFormat="1" x14ac:dyDescent="0.3">
      <c r="B334" s="176"/>
      <c r="D334" s="173" t="s">
        <v>133</v>
      </c>
      <c r="E334" s="177" t="s">
        <v>3</v>
      </c>
      <c r="F334" s="178" t="s">
        <v>393</v>
      </c>
      <c r="H334" s="179">
        <v>2</v>
      </c>
      <c r="I334" s="180"/>
      <c r="L334" s="176"/>
      <c r="M334" s="181"/>
      <c r="N334" s="182"/>
      <c r="O334" s="182"/>
      <c r="P334" s="182"/>
      <c r="Q334" s="182"/>
      <c r="R334" s="182"/>
      <c r="S334" s="182"/>
      <c r="T334" s="183"/>
      <c r="AT334" s="177" t="s">
        <v>133</v>
      </c>
      <c r="AU334" s="177" t="s">
        <v>146</v>
      </c>
      <c r="AV334" s="11" t="s">
        <v>83</v>
      </c>
      <c r="AW334" s="11" t="s">
        <v>38</v>
      </c>
      <c r="AX334" s="11" t="s">
        <v>75</v>
      </c>
      <c r="AY334" s="177" t="s">
        <v>122</v>
      </c>
    </row>
    <row r="335" spans="2:65" s="12" customFormat="1" x14ac:dyDescent="0.3">
      <c r="B335" s="184"/>
      <c r="D335" s="185" t="s">
        <v>133</v>
      </c>
      <c r="E335" s="186" t="s">
        <v>3</v>
      </c>
      <c r="F335" s="187" t="s">
        <v>137</v>
      </c>
      <c r="H335" s="188">
        <v>6</v>
      </c>
      <c r="I335" s="189"/>
      <c r="L335" s="184"/>
      <c r="M335" s="190"/>
      <c r="N335" s="191"/>
      <c r="O335" s="191"/>
      <c r="P335" s="191"/>
      <c r="Q335" s="191"/>
      <c r="R335" s="191"/>
      <c r="S335" s="191"/>
      <c r="T335" s="192"/>
      <c r="AT335" s="193" t="s">
        <v>133</v>
      </c>
      <c r="AU335" s="193" t="s">
        <v>146</v>
      </c>
      <c r="AV335" s="12" t="s">
        <v>129</v>
      </c>
      <c r="AW335" s="12" t="s">
        <v>38</v>
      </c>
      <c r="AX335" s="12" t="s">
        <v>21</v>
      </c>
      <c r="AY335" s="193" t="s">
        <v>122</v>
      </c>
    </row>
    <row r="336" spans="2:65" s="1" customFormat="1" ht="22.5" customHeight="1" x14ac:dyDescent="0.3">
      <c r="B336" s="160"/>
      <c r="C336" s="210" t="s">
        <v>459</v>
      </c>
      <c r="D336" s="210" t="s">
        <v>301</v>
      </c>
      <c r="E336" s="211" t="s">
        <v>460</v>
      </c>
      <c r="F336" s="212" t="s">
        <v>461</v>
      </c>
      <c r="G336" s="213" t="s">
        <v>140</v>
      </c>
      <c r="H336" s="214">
        <v>3</v>
      </c>
      <c r="I336" s="215"/>
      <c r="J336" s="216">
        <f>ROUND(I336*H336,2)</f>
        <v>0</v>
      </c>
      <c r="K336" s="212" t="s">
        <v>128</v>
      </c>
      <c r="L336" s="217"/>
      <c r="M336" s="218" t="s">
        <v>3</v>
      </c>
      <c r="N336" s="219" t="s">
        <v>46</v>
      </c>
      <c r="O336" s="36"/>
      <c r="P336" s="170">
        <f>O336*H336</f>
        <v>0</v>
      </c>
      <c r="Q336" s="170">
        <v>0.16500000000000001</v>
      </c>
      <c r="R336" s="170">
        <f>Q336*H336</f>
        <v>0.495</v>
      </c>
      <c r="S336" s="170">
        <v>0</v>
      </c>
      <c r="T336" s="171">
        <f>S336*H336</f>
        <v>0</v>
      </c>
      <c r="AR336" s="18" t="s">
        <v>346</v>
      </c>
      <c r="AT336" s="18" t="s">
        <v>301</v>
      </c>
      <c r="AU336" s="18" t="s">
        <v>146</v>
      </c>
      <c r="AY336" s="18" t="s">
        <v>122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8" t="s">
        <v>21</v>
      </c>
      <c r="BK336" s="172">
        <f>ROUND(I336*H336,2)</f>
        <v>0</v>
      </c>
      <c r="BL336" s="18" t="s">
        <v>346</v>
      </c>
      <c r="BM336" s="18" t="s">
        <v>462</v>
      </c>
    </row>
    <row r="337" spans="2:65" s="11" customFormat="1" x14ac:dyDescent="0.3">
      <c r="B337" s="176"/>
      <c r="D337" s="173" t="s">
        <v>133</v>
      </c>
      <c r="E337" s="177" t="s">
        <v>3</v>
      </c>
      <c r="F337" s="178" t="s">
        <v>463</v>
      </c>
      <c r="H337" s="179">
        <v>1</v>
      </c>
      <c r="I337" s="180"/>
      <c r="L337" s="176"/>
      <c r="M337" s="181"/>
      <c r="N337" s="182"/>
      <c r="O337" s="182"/>
      <c r="P337" s="182"/>
      <c r="Q337" s="182"/>
      <c r="R337" s="182"/>
      <c r="S337" s="182"/>
      <c r="T337" s="183"/>
      <c r="AT337" s="177" t="s">
        <v>133</v>
      </c>
      <c r="AU337" s="177" t="s">
        <v>146</v>
      </c>
      <c r="AV337" s="11" t="s">
        <v>83</v>
      </c>
      <c r="AW337" s="11" t="s">
        <v>38</v>
      </c>
      <c r="AX337" s="11" t="s">
        <v>75</v>
      </c>
      <c r="AY337" s="177" t="s">
        <v>122</v>
      </c>
    </row>
    <row r="338" spans="2:65" s="11" customFormat="1" x14ac:dyDescent="0.3">
      <c r="B338" s="176"/>
      <c r="D338" s="173" t="s">
        <v>133</v>
      </c>
      <c r="E338" s="177" t="s">
        <v>3</v>
      </c>
      <c r="F338" s="178" t="s">
        <v>464</v>
      </c>
      <c r="H338" s="179">
        <v>1</v>
      </c>
      <c r="I338" s="180"/>
      <c r="L338" s="176"/>
      <c r="M338" s="181"/>
      <c r="N338" s="182"/>
      <c r="O338" s="182"/>
      <c r="P338" s="182"/>
      <c r="Q338" s="182"/>
      <c r="R338" s="182"/>
      <c r="S338" s="182"/>
      <c r="T338" s="183"/>
      <c r="AT338" s="177" t="s">
        <v>133</v>
      </c>
      <c r="AU338" s="177" t="s">
        <v>146</v>
      </c>
      <c r="AV338" s="11" t="s">
        <v>83</v>
      </c>
      <c r="AW338" s="11" t="s">
        <v>38</v>
      </c>
      <c r="AX338" s="11" t="s">
        <v>75</v>
      </c>
      <c r="AY338" s="177" t="s">
        <v>122</v>
      </c>
    </row>
    <row r="339" spans="2:65" s="11" customFormat="1" x14ac:dyDescent="0.3">
      <c r="B339" s="176"/>
      <c r="D339" s="173" t="s">
        <v>133</v>
      </c>
      <c r="E339" s="177" t="s">
        <v>3</v>
      </c>
      <c r="F339" s="178" t="s">
        <v>436</v>
      </c>
      <c r="H339" s="179">
        <v>1</v>
      </c>
      <c r="I339" s="180"/>
      <c r="L339" s="176"/>
      <c r="M339" s="181"/>
      <c r="N339" s="182"/>
      <c r="O339" s="182"/>
      <c r="P339" s="182"/>
      <c r="Q339" s="182"/>
      <c r="R339" s="182"/>
      <c r="S339" s="182"/>
      <c r="T339" s="183"/>
      <c r="AT339" s="177" t="s">
        <v>133</v>
      </c>
      <c r="AU339" s="177" t="s">
        <v>146</v>
      </c>
      <c r="AV339" s="11" t="s">
        <v>83</v>
      </c>
      <c r="AW339" s="11" t="s">
        <v>38</v>
      </c>
      <c r="AX339" s="11" t="s">
        <v>75</v>
      </c>
      <c r="AY339" s="177" t="s">
        <v>122</v>
      </c>
    </row>
    <row r="340" spans="2:65" s="12" customFormat="1" x14ac:dyDescent="0.3">
      <c r="B340" s="184"/>
      <c r="D340" s="185" t="s">
        <v>133</v>
      </c>
      <c r="E340" s="186" t="s">
        <v>3</v>
      </c>
      <c r="F340" s="187" t="s">
        <v>137</v>
      </c>
      <c r="H340" s="188">
        <v>3</v>
      </c>
      <c r="I340" s="189"/>
      <c r="L340" s="184"/>
      <c r="M340" s="190"/>
      <c r="N340" s="191"/>
      <c r="O340" s="191"/>
      <c r="P340" s="191"/>
      <c r="Q340" s="191"/>
      <c r="R340" s="191"/>
      <c r="S340" s="191"/>
      <c r="T340" s="192"/>
      <c r="AT340" s="193" t="s">
        <v>133</v>
      </c>
      <c r="AU340" s="193" t="s">
        <v>146</v>
      </c>
      <c r="AV340" s="12" t="s">
        <v>129</v>
      </c>
      <c r="AW340" s="12" t="s">
        <v>38</v>
      </c>
      <c r="AX340" s="12" t="s">
        <v>21</v>
      </c>
      <c r="AY340" s="193" t="s">
        <v>122</v>
      </c>
    </row>
    <row r="341" spans="2:65" s="1" customFormat="1" ht="22.5" customHeight="1" x14ac:dyDescent="0.3">
      <c r="B341" s="160"/>
      <c r="C341" s="210" t="s">
        <v>465</v>
      </c>
      <c r="D341" s="210" t="s">
        <v>301</v>
      </c>
      <c r="E341" s="211" t="s">
        <v>466</v>
      </c>
      <c r="F341" s="212" t="s">
        <v>467</v>
      </c>
      <c r="G341" s="213" t="s">
        <v>140</v>
      </c>
      <c r="H341" s="214">
        <v>3.03</v>
      </c>
      <c r="I341" s="215"/>
      <c r="J341" s="216">
        <f>ROUND(I341*H341,2)</f>
        <v>0</v>
      </c>
      <c r="K341" s="212" t="s">
        <v>3</v>
      </c>
      <c r="L341" s="217"/>
      <c r="M341" s="218" t="s">
        <v>3</v>
      </c>
      <c r="N341" s="219" t="s">
        <v>46</v>
      </c>
      <c r="O341" s="36"/>
      <c r="P341" s="170">
        <f>O341*H341</f>
        <v>0</v>
      </c>
      <c r="Q341" s="170">
        <v>3.11</v>
      </c>
      <c r="R341" s="170">
        <f>Q341*H341</f>
        <v>9.4232999999999993</v>
      </c>
      <c r="S341" s="170">
        <v>0</v>
      </c>
      <c r="T341" s="171">
        <f>S341*H341</f>
        <v>0</v>
      </c>
      <c r="AR341" s="18" t="s">
        <v>346</v>
      </c>
      <c r="AT341" s="18" t="s">
        <v>301</v>
      </c>
      <c r="AU341" s="18" t="s">
        <v>146</v>
      </c>
      <c r="AY341" s="18" t="s">
        <v>122</v>
      </c>
      <c r="BE341" s="172">
        <f>IF(N341="základní",J341,0)</f>
        <v>0</v>
      </c>
      <c r="BF341" s="172">
        <f>IF(N341="snížená",J341,0)</f>
        <v>0</v>
      </c>
      <c r="BG341" s="172">
        <f>IF(N341="zákl. přenesená",J341,0)</f>
        <v>0</v>
      </c>
      <c r="BH341" s="172">
        <f>IF(N341="sníž. přenesená",J341,0)</f>
        <v>0</v>
      </c>
      <c r="BI341" s="172">
        <f>IF(N341="nulová",J341,0)</f>
        <v>0</v>
      </c>
      <c r="BJ341" s="18" t="s">
        <v>21</v>
      </c>
      <c r="BK341" s="172">
        <f>ROUND(I341*H341,2)</f>
        <v>0</v>
      </c>
      <c r="BL341" s="18" t="s">
        <v>346</v>
      </c>
      <c r="BM341" s="18" t="s">
        <v>468</v>
      </c>
    </row>
    <row r="342" spans="2:65" s="11" customFormat="1" x14ac:dyDescent="0.3">
      <c r="B342" s="176"/>
      <c r="D342" s="173" t="s">
        <v>133</v>
      </c>
      <c r="E342" s="177" t="s">
        <v>3</v>
      </c>
      <c r="F342" s="178" t="s">
        <v>441</v>
      </c>
      <c r="H342" s="179">
        <v>1.01</v>
      </c>
      <c r="I342" s="180"/>
      <c r="L342" s="176"/>
      <c r="M342" s="181"/>
      <c r="N342" s="182"/>
      <c r="O342" s="182"/>
      <c r="P342" s="182"/>
      <c r="Q342" s="182"/>
      <c r="R342" s="182"/>
      <c r="S342" s="182"/>
      <c r="T342" s="183"/>
      <c r="AT342" s="177" t="s">
        <v>133</v>
      </c>
      <c r="AU342" s="177" t="s">
        <v>146</v>
      </c>
      <c r="AV342" s="11" t="s">
        <v>83</v>
      </c>
      <c r="AW342" s="11" t="s">
        <v>38</v>
      </c>
      <c r="AX342" s="11" t="s">
        <v>75</v>
      </c>
      <c r="AY342" s="177" t="s">
        <v>122</v>
      </c>
    </row>
    <row r="343" spans="2:65" s="11" customFormat="1" x14ac:dyDescent="0.3">
      <c r="B343" s="176"/>
      <c r="D343" s="173" t="s">
        <v>133</v>
      </c>
      <c r="E343" s="177" t="s">
        <v>3</v>
      </c>
      <c r="F343" s="178" t="s">
        <v>442</v>
      </c>
      <c r="H343" s="179">
        <v>1.01</v>
      </c>
      <c r="I343" s="180"/>
      <c r="L343" s="176"/>
      <c r="M343" s="181"/>
      <c r="N343" s="182"/>
      <c r="O343" s="182"/>
      <c r="P343" s="182"/>
      <c r="Q343" s="182"/>
      <c r="R343" s="182"/>
      <c r="S343" s="182"/>
      <c r="T343" s="183"/>
      <c r="AT343" s="177" t="s">
        <v>133</v>
      </c>
      <c r="AU343" s="177" t="s">
        <v>146</v>
      </c>
      <c r="AV343" s="11" t="s">
        <v>83</v>
      </c>
      <c r="AW343" s="11" t="s">
        <v>38</v>
      </c>
      <c r="AX343" s="11" t="s">
        <v>75</v>
      </c>
      <c r="AY343" s="177" t="s">
        <v>122</v>
      </c>
    </row>
    <row r="344" spans="2:65" s="11" customFormat="1" x14ac:dyDescent="0.3">
      <c r="B344" s="176"/>
      <c r="D344" s="173" t="s">
        <v>133</v>
      </c>
      <c r="E344" s="177" t="s">
        <v>3</v>
      </c>
      <c r="F344" s="178" t="s">
        <v>450</v>
      </c>
      <c r="H344" s="179">
        <v>1.01</v>
      </c>
      <c r="I344" s="180"/>
      <c r="L344" s="176"/>
      <c r="M344" s="181"/>
      <c r="N344" s="182"/>
      <c r="O344" s="182"/>
      <c r="P344" s="182"/>
      <c r="Q344" s="182"/>
      <c r="R344" s="182"/>
      <c r="S344" s="182"/>
      <c r="T344" s="183"/>
      <c r="AT344" s="177" t="s">
        <v>133</v>
      </c>
      <c r="AU344" s="177" t="s">
        <v>146</v>
      </c>
      <c r="AV344" s="11" t="s">
        <v>83</v>
      </c>
      <c r="AW344" s="11" t="s">
        <v>38</v>
      </c>
      <c r="AX344" s="11" t="s">
        <v>75</v>
      </c>
      <c r="AY344" s="177" t="s">
        <v>122</v>
      </c>
    </row>
    <row r="345" spans="2:65" s="12" customFormat="1" x14ac:dyDescent="0.3">
      <c r="B345" s="184"/>
      <c r="D345" s="173" t="s">
        <v>133</v>
      </c>
      <c r="E345" s="220" t="s">
        <v>3</v>
      </c>
      <c r="F345" s="221" t="s">
        <v>137</v>
      </c>
      <c r="H345" s="222">
        <v>3.03</v>
      </c>
      <c r="I345" s="189"/>
      <c r="L345" s="184"/>
      <c r="M345" s="190"/>
      <c r="N345" s="191"/>
      <c r="O345" s="191"/>
      <c r="P345" s="191"/>
      <c r="Q345" s="191"/>
      <c r="R345" s="191"/>
      <c r="S345" s="191"/>
      <c r="T345" s="192"/>
      <c r="AT345" s="193" t="s">
        <v>133</v>
      </c>
      <c r="AU345" s="193" t="s">
        <v>146</v>
      </c>
      <c r="AV345" s="12" t="s">
        <v>129</v>
      </c>
      <c r="AW345" s="12" t="s">
        <v>38</v>
      </c>
      <c r="AX345" s="12" t="s">
        <v>21</v>
      </c>
      <c r="AY345" s="193" t="s">
        <v>122</v>
      </c>
    </row>
    <row r="346" spans="2:65" s="10" customFormat="1" ht="29.85" customHeight="1" x14ac:dyDescent="0.3">
      <c r="B346" s="146"/>
      <c r="D346" s="147" t="s">
        <v>74</v>
      </c>
      <c r="E346" s="223" t="s">
        <v>192</v>
      </c>
      <c r="F346" s="223" t="s">
        <v>469</v>
      </c>
      <c r="I346" s="149"/>
      <c r="J346" s="224">
        <f>BK346</f>
        <v>0</v>
      </c>
      <c r="L346" s="146"/>
      <c r="M346" s="151"/>
      <c r="N346" s="152"/>
      <c r="O346" s="152"/>
      <c r="P346" s="153">
        <f>P347</f>
        <v>0</v>
      </c>
      <c r="Q346" s="152"/>
      <c r="R346" s="153">
        <f>R347</f>
        <v>0</v>
      </c>
      <c r="S346" s="152"/>
      <c r="T346" s="154">
        <f>T347</f>
        <v>0</v>
      </c>
      <c r="AR346" s="147" t="s">
        <v>21</v>
      </c>
      <c r="AT346" s="155" t="s">
        <v>74</v>
      </c>
      <c r="AU346" s="155" t="s">
        <v>21</v>
      </c>
      <c r="AY346" s="147" t="s">
        <v>122</v>
      </c>
      <c r="BK346" s="156">
        <f>BK347</f>
        <v>0</v>
      </c>
    </row>
    <row r="347" spans="2:65" s="10" customFormat="1" ht="14.85" customHeight="1" x14ac:dyDescent="0.3">
      <c r="B347" s="146"/>
      <c r="D347" s="157" t="s">
        <v>74</v>
      </c>
      <c r="E347" s="158" t="s">
        <v>470</v>
      </c>
      <c r="F347" s="158" t="s">
        <v>471</v>
      </c>
      <c r="I347" s="149"/>
      <c r="J347" s="159">
        <f>BK347</f>
        <v>0</v>
      </c>
      <c r="L347" s="146"/>
      <c r="M347" s="151"/>
      <c r="N347" s="152"/>
      <c r="O347" s="152"/>
      <c r="P347" s="153">
        <f>SUM(P348:P367)</f>
        <v>0</v>
      </c>
      <c r="Q347" s="152"/>
      <c r="R347" s="153">
        <f>SUM(R348:R367)</f>
        <v>0</v>
      </c>
      <c r="S347" s="152"/>
      <c r="T347" s="154">
        <f>SUM(T348:T367)</f>
        <v>0</v>
      </c>
      <c r="AR347" s="147" t="s">
        <v>21</v>
      </c>
      <c r="AT347" s="155" t="s">
        <v>74</v>
      </c>
      <c r="AU347" s="155" t="s">
        <v>83</v>
      </c>
      <c r="AY347" s="147" t="s">
        <v>122</v>
      </c>
      <c r="BK347" s="156">
        <f>SUM(BK348:BK367)</f>
        <v>0</v>
      </c>
    </row>
    <row r="348" spans="2:65" s="1" customFormat="1" ht="22.5" customHeight="1" x14ac:dyDescent="0.3">
      <c r="B348" s="160"/>
      <c r="C348" s="161" t="s">
        <v>472</v>
      </c>
      <c r="D348" s="161" t="s">
        <v>124</v>
      </c>
      <c r="E348" s="162" t="s">
        <v>473</v>
      </c>
      <c r="F348" s="163" t="s">
        <v>474</v>
      </c>
      <c r="G348" s="164" t="s">
        <v>262</v>
      </c>
      <c r="H348" s="165">
        <v>0.876</v>
      </c>
      <c r="I348" s="166"/>
      <c r="J348" s="167">
        <f>ROUND(I348*H348,2)</f>
        <v>0</v>
      </c>
      <c r="K348" s="163" t="s">
        <v>128</v>
      </c>
      <c r="L348" s="35"/>
      <c r="M348" s="168" t="s">
        <v>3</v>
      </c>
      <c r="N348" s="169" t="s">
        <v>46</v>
      </c>
      <c r="O348" s="36"/>
      <c r="P348" s="170">
        <f>O348*H348</f>
        <v>0</v>
      </c>
      <c r="Q348" s="170">
        <v>0</v>
      </c>
      <c r="R348" s="170">
        <f>Q348*H348</f>
        <v>0</v>
      </c>
      <c r="S348" s="170">
        <v>0</v>
      </c>
      <c r="T348" s="171">
        <f>S348*H348</f>
        <v>0</v>
      </c>
      <c r="AR348" s="18" t="s">
        <v>129</v>
      </c>
      <c r="AT348" s="18" t="s">
        <v>124</v>
      </c>
      <c r="AU348" s="18" t="s">
        <v>146</v>
      </c>
      <c r="AY348" s="18" t="s">
        <v>122</v>
      </c>
      <c r="BE348" s="172">
        <f>IF(N348="základní",J348,0)</f>
        <v>0</v>
      </c>
      <c r="BF348" s="172">
        <f>IF(N348="snížená",J348,0)</f>
        <v>0</v>
      </c>
      <c r="BG348" s="172">
        <f>IF(N348="zákl. přenesená",J348,0)</f>
        <v>0</v>
      </c>
      <c r="BH348" s="172">
        <f>IF(N348="sníž. přenesená",J348,0)</f>
        <v>0</v>
      </c>
      <c r="BI348" s="172">
        <f>IF(N348="nulová",J348,0)</f>
        <v>0</v>
      </c>
      <c r="BJ348" s="18" t="s">
        <v>21</v>
      </c>
      <c r="BK348" s="172">
        <f>ROUND(I348*H348,2)</f>
        <v>0</v>
      </c>
      <c r="BL348" s="18" t="s">
        <v>129</v>
      </c>
      <c r="BM348" s="18" t="s">
        <v>475</v>
      </c>
    </row>
    <row r="349" spans="2:65" s="1" customFormat="1" ht="67.5" x14ac:dyDescent="0.3">
      <c r="B349" s="35"/>
      <c r="D349" s="173" t="s">
        <v>131</v>
      </c>
      <c r="F349" s="174" t="s">
        <v>476</v>
      </c>
      <c r="I349" s="175"/>
      <c r="L349" s="35"/>
      <c r="M349" s="64"/>
      <c r="N349" s="36"/>
      <c r="O349" s="36"/>
      <c r="P349" s="36"/>
      <c r="Q349" s="36"/>
      <c r="R349" s="36"/>
      <c r="S349" s="36"/>
      <c r="T349" s="65"/>
      <c r="AT349" s="18" t="s">
        <v>131</v>
      </c>
      <c r="AU349" s="18" t="s">
        <v>146</v>
      </c>
    </row>
    <row r="350" spans="2:65" s="13" customFormat="1" x14ac:dyDescent="0.3">
      <c r="B350" s="194"/>
      <c r="D350" s="173" t="s">
        <v>133</v>
      </c>
      <c r="E350" s="195" t="s">
        <v>3</v>
      </c>
      <c r="F350" s="196" t="s">
        <v>477</v>
      </c>
      <c r="H350" s="197" t="s">
        <v>3</v>
      </c>
      <c r="I350" s="198"/>
      <c r="L350" s="194"/>
      <c r="M350" s="199"/>
      <c r="N350" s="200"/>
      <c r="O350" s="200"/>
      <c r="P350" s="200"/>
      <c r="Q350" s="200"/>
      <c r="R350" s="200"/>
      <c r="S350" s="200"/>
      <c r="T350" s="201"/>
      <c r="AT350" s="197" t="s">
        <v>133</v>
      </c>
      <c r="AU350" s="197" t="s">
        <v>146</v>
      </c>
      <c r="AV350" s="13" t="s">
        <v>21</v>
      </c>
      <c r="AW350" s="13" t="s">
        <v>38</v>
      </c>
      <c r="AX350" s="13" t="s">
        <v>75</v>
      </c>
      <c r="AY350" s="197" t="s">
        <v>122</v>
      </c>
    </row>
    <row r="351" spans="2:65" s="11" customFormat="1" x14ac:dyDescent="0.3">
      <c r="B351" s="176"/>
      <c r="D351" s="173" t="s">
        <v>133</v>
      </c>
      <c r="E351" s="177" t="s">
        <v>3</v>
      </c>
      <c r="F351" s="178" t="s">
        <v>478</v>
      </c>
      <c r="H351" s="179">
        <v>0.182</v>
      </c>
      <c r="I351" s="180"/>
      <c r="L351" s="176"/>
      <c r="M351" s="181"/>
      <c r="N351" s="182"/>
      <c r="O351" s="182"/>
      <c r="P351" s="182"/>
      <c r="Q351" s="182"/>
      <c r="R351" s="182"/>
      <c r="S351" s="182"/>
      <c r="T351" s="183"/>
      <c r="AT351" s="177" t="s">
        <v>133</v>
      </c>
      <c r="AU351" s="177" t="s">
        <v>146</v>
      </c>
      <c r="AV351" s="11" t="s">
        <v>83</v>
      </c>
      <c r="AW351" s="11" t="s">
        <v>38</v>
      </c>
      <c r="AX351" s="11" t="s">
        <v>75</v>
      </c>
      <c r="AY351" s="177" t="s">
        <v>122</v>
      </c>
    </row>
    <row r="352" spans="2:65" s="11" customFormat="1" x14ac:dyDescent="0.3">
      <c r="B352" s="176"/>
      <c r="D352" s="173" t="s">
        <v>133</v>
      </c>
      <c r="E352" s="177" t="s">
        <v>3</v>
      </c>
      <c r="F352" s="178" t="s">
        <v>479</v>
      </c>
      <c r="H352" s="179">
        <v>0.182</v>
      </c>
      <c r="I352" s="180"/>
      <c r="L352" s="176"/>
      <c r="M352" s="181"/>
      <c r="N352" s="182"/>
      <c r="O352" s="182"/>
      <c r="P352" s="182"/>
      <c r="Q352" s="182"/>
      <c r="R352" s="182"/>
      <c r="S352" s="182"/>
      <c r="T352" s="183"/>
      <c r="AT352" s="177" t="s">
        <v>133</v>
      </c>
      <c r="AU352" s="177" t="s">
        <v>146</v>
      </c>
      <c r="AV352" s="11" t="s">
        <v>83</v>
      </c>
      <c r="AW352" s="11" t="s">
        <v>38</v>
      </c>
      <c r="AX352" s="11" t="s">
        <v>75</v>
      </c>
      <c r="AY352" s="177" t="s">
        <v>122</v>
      </c>
    </row>
    <row r="353" spans="2:65" s="11" customFormat="1" x14ac:dyDescent="0.3">
      <c r="B353" s="176"/>
      <c r="D353" s="173" t="s">
        <v>133</v>
      </c>
      <c r="E353" s="177" t="s">
        <v>3</v>
      </c>
      <c r="F353" s="178" t="s">
        <v>480</v>
      </c>
      <c r="H353" s="179">
        <v>0.24099999999999999</v>
      </c>
      <c r="I353" s="180"/>
      <c r="L353" s="176"/>
      <c r="M353" s="181"/>
      <c r="N353" s="182"/>
      <c r="O353" s="182"/>
      <c r="P353" s="182"/>
      <c r="Q353" s="182"/>
      <c r="R353" s="182"/>
      <c r="S353" s="182"/>
      <c r="T353" s="183"/>
      <c r="AT353" s="177" t="s">
        <v>133</v>
      </c>
      <c r="AU353" s="177" t="s">
        <v>146</v>
      </c>
      <c r="AV353" s="11" t="s">
        <v>83</v>
      </c>
      <c r="AW353" s="11" t="s">
        <v>38</v>
      </c>
      <c r="AX353" s="11" t="s">
        <v>75</v>
      </c>
      <c r="AY353" s="177" t="s">
        <v>122</v>
      </c>
    </row>
    <row r="354" spans="2:65" s="14" customFormat="1" x14ac:dyDescent="0.3">
      <c r="B354" s="202"/>
      <c r="D354" s="173" t="s">
        <v>133</v>
      </c>
      <c r="E354" s="203" t="s">
        <v>3</v>
      </c>
      <c r="F354" s="204" t="s">
        <v>190</v>
      </c>
      <c r="H354" s="205">
        <v>0.60499999999999998</v>
      </c>
      <c r="I354" s="206"/>
      <c r="L354" s="202"/>
      <c r="M354" s="207"/>
      <c r="N354" s="208"/>
      <c r="O354" s="208"/>
      <c r="P354" s="208"/>
      <c r="Q354" s="208"/>
      <c r="R354" s="208"/>
      <c r="S354" s="208"/>
      <c r="T354" s="209"/>
      <c r="AT354" s="203" t="s">
        <v>133</v>
      </c>
      <c r="AU354" s="203" t="s">
        <v>146</v>
      </c>
      <c r="AV354" s="14" t="s">
        <v>146</v>
      </c>
      <c r="AW354" s="14" t="s">
        <v>38</v>
      </c>
      <c r="AX354" s="14" t="s">
        <v>75</v>
      </c>
      <c r="AY354" s="203" t="s">
        <v>122</v>
      </c>
    </row>
    <row r="355" spans="2:65" s="13" customFormat="1" x14ac:dyDescent="0.3">
      <c r="B355" s="194"/>
      <c r="D355" s="173" t="s">
        <v>133</v>
      </c>
      <c r="E355" s="195" t="s">
        <v>3</v>
      </c>
      <c r="F355" s="196" t="s">
        <v>481</v>
      </c>
      <c r="H355" s="197" t="s">
        <v>3</v>
      </c>
      <c r="I355" s="198"/>
      <c r="L355" s="194"/>
      <c r="M355" s="199"/>
      <c r="N355" s="200"/>
      <c r="O355" s="200"/>
      <c r="P355" s="200"/>
      <c r="Q355" s="200"/>
      <c r="R355" s="200"/>
      <c r="S355" s="200"/>
      <c r="T355" s="201"/>
      <c r="AT355" s="197" t="s">
        <v>133</v>
      </c>
      <c r="AU355" s="197" t="s">
        <v>146</v>
      </c>
      <c r="AV355" s="13" t="s">
        <v>21</v>
      </c>
      <c r="AW355" s="13" t="s">
        <v>38</v>
      </c>
      <c r="AX355" s="13" t="s">
        <v>75</v>
      </c>
      <c r="AY355" s="197" t="s">
        <v>122</v>
      </c>
    </row>
    <row r="356" spans="2:65" s="11" customFormat="1" x14ac:dyDescent="0.3">
      <c r="B356" s="176"/>
      <c r="D356" s="173" t="s">
        <v>133</v>
      </c>
      <c r="E356" s="177" t="s">
        <v>3</v>
      </c>
      <c r="F356" s="178" t="s">
        <v>482</v>
      </c>
      <c r="H356" s="179">
        <v>0.27100000000000002</v>
      </c>
      <c r="I356" s="180"/>
      <c r="L356" s="176"/>
      <c r="M356" s="181"/>
      <c r="N356" s="182"/>
      <c r="O356" s="182"/>
      <c r="P356" s="182"/>
      <c r="Q356" s="182"/>
      <c r="R356" s="182"/>
      <c r="S356" s="182"/>
      <c r="T356" s="183"/>
      <c r="AT356" s="177" t="s">
        <v>133</v>
      </c>
      <c r="AU356" s="177" t="s">
        <v>146</v>
      </c>
      <c r="AV356" s="11" t="s">
        <v>83</v>
      </c>
      <c r="AW356" s="11" t="s">
        <v>38</v>
      </c>
      <c r="AX356" s="11" t="s">
        <v>75</v>
      </c>
      <c r="AY356" s="177" t="s">
        <v>122</v>
      </c>
    </row>
    <row r="357" spans="2:65" s="14" customFormat="1" x14ac:dyDescent="0.3">
      <c r="B357" s="202"/>
      <c r="D357" s="173" t="s">
        <v>133</v>
      </c>
      <c r="E357" s="203" t="s">
        <v>3</v>
      </c>
      <c r="F357" s="204" t="s">
        <v>190</v>
      </c>
      <c r="H357" s="205">
        <v>0.27100000000000002</v>
      </c>
      <c r="I357" s="206"/>
      <c r="L357" s="202"/>
      <c r="M357" s="207"/>
      <c r="N357" s="208"/>
      <c r="O357" s="208"/>
      <c r="P357" s="208"/>
      <c r="Q357" s="208"/>
      <c r="R357" s="208"/>
      <c r="S357" s="208"/>
      <c r="T357" s="209"/>
      <c r="AT357" s="203" t="s">
        <v>133</v>
      </c>
      <c r="AU357" s="203" t="s">
        <v>146</v>
      </c>
      <c r="AV357" s="14" t="s">
        <v>146</v>
      </c>
      <c r="AW357" s="14" t="s">
        <v>38</v>
      </c>
      <c r="AX357" s="14" t="s">
        <v>75</v>
      </c>
      <c r="AY357" s="203" t="s">
        <v>122</v>
      </c>
    </row>
    <row r="358" spans="2:65" s="12" customFormat="1" x14ac:dyDescent="0.3">
      <c r="B358" s="184"/>
      <c r="D358" s="185" t="s">
        <v>133</v>
      </c>
      <c r="E358" s="186" t="s">
        <v>3</v>
      </c>
      <c r="F358" s="187" t="s">
        <v>137</v>
      </c>
      <c r="H358" s="188">
        <v>0.876</v>
      </c>
      <c r="I358" s="189"/>
      <c r="L358" s="184"/>
      <c r="M358" s="190"/>
      <c r="N358" s="191"/>
      <c r="O358" s="191"/>
      <c r="P358" s="191"/>
      <c r="Q358" s="191"/>
      <c r="R358" s="191"/>
      <c r="S358" s="191"/>
      <c r="T358" s="192"/>
      <c r="AT358" s="193" t="s">
        <v>133</v>
      </c>
      <c r="AU358" s="193" t="s">
        <v>146</v>
      </c>
      <c r="AV358" s="12" t="s">
        <v>129</v>
      </c>
      <c r="AW358" s="12" t="s">
        <v>38</v>
      </c>
      <c r="AX358" s="12" t="s">
        <v>21</v>
      </c>
      <c r="AY358" s="193" t="s">
        <v>122</v>
      </c>
    </row>
    <row r="359" spans="2:65" s="1" customFormat="1" ht="31.5" customHeight="1" x14ac:dyDescent="0.3">
      <c r="B359" s="160"/>
      <c r="C359" s="161" t="s">
        <v>483</v>
      </c>
      <c r="D359" s="161" t="s">
        <v>124</v>
      </c>
      <c r="E359" s="162" t="s">
        <v>484</v>
      </c>
      <c r="F359" s="163" t="s">
        <v>485</v>
      </c>
      <c r="G359" s="164" t="s">
        <v>262</v>
      </c>
      <c r="H359" s="165">
        <v>0.876</v>
      </c>
      <c r="I359" s="166"/>
      <c r="J359" s="167">
        <f>ROUND(I359*H359,2)</f>
        <v>0</v>
      </c>
      <c r="K359" s="163" t="s">
        <v>128</v>
      </c>
      <c r="L359" s="35"/>
      <c r="M359" s="168" t="s">
        <v>3</v>
      </c>
      <c r="N359" s="169" t="s">
        <v>46</v>
      </c>
      <c r="O359" s="36"/>
      <c r="P359" s="170">
        <f>O359*H359</f>
        <v>0</v>
      </c>
      <c r="Q359" s="170">
        <v>0</v>
      </c>
      <c r="R359" s="170">
        <f>Q359*H359</f>
        <v>0</v>
      </c>
      <c r="S359" s="170">
        <v>0</v>
      </c>
      <c r="T359" s="171">
        <f>S359*H359</f>
        <v>0</v>
      </c>
      <c r="AR359" s="18" t="s">
        <v>129</v>
      </c>
      <c r="AT359" s="18" t="s">
        <v>124</v>
      </c>
      <c r="AU359" s="18" t="s">
        <v>146</v>
      </c>
      <c r="AY359" s="18" t="s">
        <v>122</v>
      </c>
      <c r="BE359" s="172">
        <f>IF(N359="základní",J359,0)</f>
        <v>0</v>
      </c>
      <c r="BF359" s="172">
        <f>IF(N359="snížená",J359,0)</f>
        <v>0</v>
      </c>
      <c r="BG359" s="172">
        <f>IF(N359="zákl. přenesená",J359,0)</f>
        <v>0</v>
      </c>
      <c r="BH359" s="172">
        <f>IF(N359="sníž. přenesená",J359,0)</f>
        <v>0</v>
      </c>
      <c r="BI359" s="172">
        <f>IF(N359="nulová",J359,0)</f>
        <v>0</v>
      </c>
      <c r="BJ359" s="18" t="s">
        <v>21</v>
      </c>
      <c r="BK359" s="172">
        <f>ROUND(I359*H359,2)</f>
        <v>0</v>
      </c>
      <c r="BL359" s="18" t="s">
        <v>129</v>
      </c>
      <c r="BM359" s="18" t="s">
        <v>486</v>
      </c>
    </row>
    <row r="360" spans="2:65" s="1" customFormat="1" ht="94.5" x14ac:dyDescent="0.3">
      <c r="B360" s="35"/>
      <c r="D360" s="173" t="s">
        <v>131</v>
      </c>
      <c r="F360" s="174" t="s">
        <v>487</v>
      </c>
      <c r="I360" s="175"/>
      <c r="L360" s="35"/>
      <c r="M360" s="64"/>
      <c r="N360" s="36"/>
      <c r="O360" s="36"/>
      <c r="P360" s="36"/>
      <c r="Q360" s="36"/>
      <c r="R360" s="36"/>
      <c r="S360" s="36"/>
      <c r="T360" s="65"/>
      <c r="AT360" s="18" t="s">
        <v>131</v>
      </c>
      <c r="AU360" s="18" t="s">
        <v>146</v>
      </c>
    </row>
    <row r="361" spans="2:65" s="11" customFormat="1" x14ac:dyDescent="0.3">
      <c r="B361" s="176"/>
      <c r="D361" s="173" t="s">
        <v>133</v>
      </c>
      <c r="E361" s="177" t="s">
        <v>3</v>
      </c>
      <c r="F361" s="178" t="s">
        <v>488</v>
      </c>
      <c r="H361" s="179">
        <v>0.876</v>
      </c>
      <c r="I361" s="180"/>
      <c r="L361" s="176"/>
      <c r="M361" s="181"/>
      <c r="N361" s="182"/>
      <c r="O361" s="182"/>
      <c r="P361" s="182"/>
      <c r="Q361" s="182"/>
      <c r="R361" s="182"/>
      <c r="S361" s="182"/>
      <c r="T361" s="183"/>
      <c r="AT361" s="177" t="s">
        <v>133</v>
      </c>
      <c r="AU361" s="177" t="s">
        <v>146</v>
      </c>
      <c r="AV361" s="11" t="s">
        <v>83</v>
      </c>
      <c r="AW361" s="11" t="s">
        <v>38</v>
      </c>
      <c r="AX361" s="11" t="s">
        <v>75</v>
      </c>
      <c r="AY361" s="177" t="s">
        <v>122</v>
      </c>
    </row>
    <row r="362" spans="2:65" s="12" customFormat="1" x14ac:dyDescent="0.3">
      <c r="B362" s="184"/>
      <c r="D362" s="185" t="s">
        <v>133</v>
      </c>
      <c r="E362" s="186" t="s">
        <v>3</v>
      </c>
      <c r="F362" s="187" t="s">
        <v>137</v>
      </c>
      <c r="H362" s="188">
        <v>0.876</v>
      </c>
      <c r="I362" s="189"/>
      <c r="L362" s="184"/>
      <c r="M362" s="190"/>
      <c r="N362" s="191"/>
      <c r="O362" s="191"/>
      <c r="P362" s="191"/>
      <c r="Q362" s="191"/>
      <c r="R362" s="191"/>
      <c r="S362" s="191"/>
      <c r="T362" s="192"/>
      <c r="AT362" s="193" t="s">
        <v>133</v>
      </c>
      <c r="AU362" s="193" t="s">
        <v>146</v>
      </c>
      <c r="AV362" s="12" t="s">
        <v>129</v>
      </c>
      <c r="AW362" s="12" t="s">
        <v>38</v>
      </c>
      <c r="AX362" s="12" t="s">
        <v>21</v>
      </c>
      <c r="AY362" s="193" t="s">
        <v>122</v>
      </c>
    </row>
    <row r="363" spans="2:65" s="1" customFormat="1" ht="31.5" customHeight="1" x14ac:dyDescent="0.3">
      <c r="B363" s="160"/>
      <c r="C363" s="161" t="s">
        <v>489</v>
      </c>
      <c r="D363" s="161" t="s">
        <v>124</v>
      </c>
      <c r="E363" s="162" t="s">
        <v>490</v>
      </c>
      <c r="F363" s="163" t="s">
        <v>491</v>
      </c>
      <c r="G363" s="164" t="s">
        <v>262</v>
      </c>
      <c r="H363" s="165">
        <v>16.643999999999998</v>
      </c>
      <c r="I363" s="166"/>
      <c r="J363" s="167">
        <f>ROUND(I363*H363,2)</f>
        <v>0</v>
      </c>
      <c r="K363" s="163" t="s">
        <v>128</v>
      </c>
      <c r="L363" s="35"/>
      <c r="M363" s="168" t="s">
        <v>3</v>
      </c>
      <c r="N363" s="169" t="s">
        <v>46</v>
      </c>
      <c r="O363" s="36"/>
      <c r="P363" s="170">
        <f>O363*H363</f>
        <v>0</v>
      </c>
      <c r="Q363" s="170">
        <v>0</v>
      </c>
      <c r="R363" s="170">
        <f>Q363*H363</f>
        <v>0</v>
      </c>
      <c r="S363" s="170">
        <v>0</v>
      </c>
      <c r="T363" s="171">
        <f>S363*H363</f>
        <v>0</v>
      </c>
      <c r="AR363" s="18" t="s">
        <v>129</v>
      </c>
      <c r="AT363" s="18" t="s">
        <v>124</v>
      </c>
      <c r="AU363" s="18" t="s">
        <v>146</v>
      </c>
      <c r="AY363" s="18" t="s">
        <v>122</v>
      </c>
      <c r="BE363" s="172">
        <f>IF(N363="základní",J363,0)</f>
        <v>0</v>
      </c>
      <c r="BF363" s="172">
        <f>IF(N363="snížená",J363,0)</f>
        <v>0</v>
      </c>
      <c r="BG363" s="172">
        <f>IF(N363="zákl. přenesená",J363,0)</f>
        <v>0</v>
      </c>
      <c r="BH363" s="172">
        <f>IF(N363="sníž. přenesená",J363,0)</f>
        <v>0</v>
      </c>
      <c r="BI363" s="172">
        <f>IF(N363="nulová",J363,0)</f>
        <v>0</v>
      </c>
      <c r="BJ363" s="18" t="s">
        <v>21</v>
      </c>
      <c r="BK363" s="172">
        <f>ROUND(I363*H363,2)</f>
        <v>0</v>
      </c>
      <c r="BL363" s="18" t="s">
        <v>129</v>
      </c>
      <c r="BM363" s="18" t="s">
        <v>492</v>
      </c>
    </row>
    <row r="364" spans="2:65" s="1" customFormat="1" ht="94.5" x14ac:dyDescent="0.3">
      <c r="B364" s="35"/>
      <c r="D364" s="173" t="s">
        <v>131</v>
      </c>
      <c r="F364" s="174" t="s">
        <v>487</v>
      </c>
      <c r="I364" s="175"/>
      <c r="L364" s="35"/>
      <c r="M364" s="64"/>
      <c r="N364" s="36"/>
      <c r="O364" s="36"/>
      <c r="P364" s="36"/>
      <c r="Q364" s="36"/>
      <c r="R364" s="36"/>
      <c r="S364" s="36"/>
      <c r="T364" s="65"/>
      <c r="AT364" s="18" t="s">
        <v>131</v>
      </c>
      <c r="AU364" s="18" t="s">
        <v>146</v>
      </c>
    </row>
    <row r="365" spans="2:65" s="11" customFormat="1" x14ac:dyDescent="0.3">
      <c r="B365" s="176"/>
      <c r="D365" s="173" t="s">
        <v>133</v>
      </c>
      <c r="E365" s="177" t="s">
        <v>3</v>
      </c>
      <c r="F365" s="178" t="s">
        <v>493</v>
      </c>
      <c r="H365" s="179">
        <v>16.643999999999998</v>
      </c>
      <c r="I365" s="180"/>
      <c r="L365" s="176"/>
      <c r="M365" s="181"/>
      <c r="N365" s="182"/>
      <c r="O365" s="182"/>
      <c r="P365" s="182"/>
      <c r="Q365" s="182"/>
      <c r="R365" s="182"/>
      <c r="S365" s="182"/>
      <c r="T365" s="183"/>
      <c r="AT365" s="177" t="s">
        <v>133</v>
      </c>
      <c r="AU365" s="177" t="s">
        <v>146</v>
      </c>
      <c r="AV365" s="11" t="s">
        <v>83</v>
      </c>
      <c r="AW365" s="11" t="s">
        <v>38</v>
      </c>
      <c r="AX365" s="11" t="s">
        <v>75</v>
      </c>
      <c r="AY365" s="177" t="s">
        <v>122</v>
      </c>
    </row>
    <row r="366" spans="2:65" s="12" customFormat="1" x14ac:dyDescent="0.3">
      <c r="B366" s="184"/>
      <c r="D366" s="185" t="s">
        <v>133</v>
      </c>
      <c r="E366" s="186" t="s">
        <v>3</v>
      </c>
      <c r="F366" s="187" t="s">
        <v>137</v>
      </c>
      <c r="H366" s="188">
        <v>16.643999999999998</v>
      </c>
      <c r="I366" s="189"/>
      <c r="L366" s="184"/>
      <c r="M366" s="190"/>
      <c r="N366" s="191"/>
      <c r="O366" s="191"/>
      <c r="P366" s="191"/>
      <c r="Q366" s="191"/>
      <c r="R366" s="191"/>
      <c r="S366" s="191"/>
      <c r="T366" s="192"/>
      <c r="AT366" s="193" t="s">
        <v>133</v>
      </c>
      <c r="AU366" s="193" t="s">
        <v>146</v>
      </c>
      <c r="AV366" s="12" t="s">
        <v>129</v>
      </c>
      <c r="AW366" s="12" t="s">
        <v>38</v>
      </c>
      <c r="AX366" s="12" t="s">
        <v>21</v>
      </c>
      <c r="AY366" s="193" t="s">
        <v>122</v>
      </c>
    </row>
    <row r="367" spans="2:65" s="1" customFormat="1" ht="22.5" customHeight="1" x14ac:dyDescent="0.3">
      <c r="B367" s="160"/>
      <c r="C367" s="161" t="s">
        <v>494</v>
      </c>
      <c r="D367" s="161" t="s">
        <v>124</v>
      </c>
      <c r="E367" s="162" t="s">
        <v>495</v>
      </c>
      <c r="F367" s="163" t="s">
        <v>496</v>
      </c>
      <c r="G367" s="164" t="s">
        <v>262</v>
      </c>
      <c r="H367" s="165">
        <v>52.348999999999997</v>
      </c>
      <c r="I367" s="166"/>
      <c r="J367" s="167">
        <f>ROUND(I367*H367,2)</f>
        <v>0</v>
      </c>
      <c r="K367" s="163" t="s">
        <v>128</v>
      </c>
      <c r="L367" s="35"/>
      <c r="M367" s="168" t="s">
        <v>3</v>
      </c>
      <c r="N367" s="169" t="s">
        <v>46</v>
      </c>
      <c r="O367" s="36"/>
      <c r="P367" s="170">
        <f>O367*H367</f>
        <v>0</v>
      </c>
      <c r="Q367" s="170">
        <v>0</v>
      </c>
      <c r="R367" s="170">
        <f>Q367*H367</f>
        <v>0</v>
      </c>
      <c r="S367" s="170">
        <v>0</v>
      </c>
      <c r="T367" s="171">
        <f>S367*H367</f>
        <v>0</v>
      </c>
      <c r="AR367" s="18" t="s">
        <v>129</v>
      </c>
      <c r="AT367" s="18" t="s">
        <v>124</v>
      </c>
      <c r="AU367" s="18" t="s">
        <v>146</v>
      </c>
      <c r="AY367" s="18" t="s">
        <v>122</v>
      </c>
      <c r="BE367" s="172">
        <f>IF(N367="základní",J367,0)</f>
        <v>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8" t="s">
        <v>21</v>
      </c>
      <c r="BK367" s="172">
        <f>ROUND(I367*H367,2)</f>
        <v>0</v>
      </c>
      <c r="BL367" s="18" t="s">
        <v>129</v>
      </c>
      <c r="BM367" s="18" t="s">
        <v>497</v>
      </c>
    </row>
    <row r="368" spans="2:65" s="10" customFormat="1" ht="37.35" customHeight="1" x14ac:dyDescent="0.35">
      <c r="B368" s="146"/>
      <c r="D368" s="147" t="s">
        <v>74</v>
      </c>
      <c r="E368" s="148" t="s">
        <v>498</v>
      </c>
      <c r="F368" s="148" t="s">
        <v>499</v>
      </c>
      <c r="I368" s="149"/>
      <c r="J368" s="150">
        <f>BK368</f>
        <v>0</v>
      </c>
      <c r="L368" s="146"/>
      <c r="M368" s="151"/>
      <c r="N368" s="152"/>
      <c r="O368" s="152"/>
      <c r="P368" s="153">
        <f>P369+P379</f>
        <v>0</v>
      </c>
      <c r="Q368" s="152"/>
      <c r="R368" s="153">
        <f>R369+R379</f>
        <v>0</v>
      </c>
      <c r="S368" s="152"/>
      <c r="T368" s="154">
        <f>T369+T379</f>
        <v>0</v>
      </c>
      <c r="AR368" s="147" t="s">
        <v>156</v>
      </c>
      <c r="AT368" s="155" t="s">
        <v>74</v>
      </c>
      <c r="AU368" s="155" t="s">
        <v>75</v>
      </c>
      <c r="AY368" s="147" t="s">
        <v>122</v>
      </c>
      <c r="BK368" s="156">
        <f>BK369+BK379</f>
        <v>0</v>
      </c>
    </row>
    <row r="369" spans="2:65" s="10" customFormat="1" ht="19.899999999999999" customHeight="1" x14ac:dyDescent="0.3">
      <c r="B369" s="146"/>
      <c r="D369" s="157" t="s">
        <v>74</v>
      </c>
      <c r="E369" s="158" t="s">
        <v>500</v>
      </c>
      <c r="F369" s="158" t="s">
        <v>501</v>
      </c>
      <c r="I369" s="149"/>
      <c r="J369" s="159">
        <f>BK369</f>
        <v>0</v>
      </c>
      <c r="L369" s="146"/>
      <c r="M369" s="151"/>
      <c r="N369" s="152"/>
      <c r="O369" s="152"/>
      <c r="P369" s="153">
        <f>SUM(P370:P378)</f>
        <v>0</v>
      </c>
      <c r="Q369" s="152"/>
      <c r="R369" s="153">
        <f>SUM(R370:R378)</f>
        <v>0</v>
      </c>
      <c r="S369" s="152"/>
      <c r="T369" s="154">
        <f>SUM(T370:T378)</f>
        <v>0</v>
      </c>
      <c r="AR369" s="147" t="s">
        <v>156</v>
      </c>
      <c r="AT369" s="155" t="s">
        <v>74</v>
      </c>
      <c r="AU369" s="155" t="s">
        <v>21</v>
      </c>
      <c r="AY369" s="147" t="s">
        <v>122</v>
      </c>
      <c r="BK369" s="156">
        <f>SUM(BK370:BK378)</f>
        <v>0</v>
      </c>
    </row>
    <row r="370" spans="2:65" s="1" customFormat="1" ht="31.5" customHeight="1" x14ac:dyDescent="0.3">
      <c r="B370" s="160"/>
      <c r="C370" s="161" t="s">
        <v>502</v>
      </c>
      <c r="D370" s="161" t="s">
        <v>124</v>
      </c>
      <c r="E370" s="162" t="s">
        <v>503</v>
      </c>
      <c r="F370" s="163" t="s">
        <v>504</v>
      </c>
      <c r="G370" s="164" t="s">
        <v>505</v>
      </c>
      <c r="H370" s="165"/>
      <c r="I370" s="166">
        <v>1</v>
      </c>
      <c r="J370" s="167">
        <f>ROUND(I370*H370,2)</f>
        <v>0</v>
      </c>
      <c r="K370" s="163" t="s">
        <v>3</v>
      </c>
      <c r="L370" s="35"/>
      <c r="M370" s="168" t="s">
        <v>3</v>
      </c>
      <c r="N370" s="169" t="s">
        <v>46</v>
      </c>
      <c r="O370" s="36"/>
      <c r="P370" s="170">
        <f>O370*H370</f>
        <v>0</v>
      </c>
      <c r="Q370" s="170">
        <v>0</v>
      </c>
      <c r="R370" s="170">
        <f>Q370*H370</f>
        <v>0</v>
      </c>
      <c r="S370" s="170">
        <v>0</v>
      </c>
      <c r="T370" s="171">
        <f>S370*H370</f>
        <v>0</v>
      </c>
      <c r="AR370" s="18" t="s">
        <v>506</v>
      </c>
      <c r="AT370" s="18" t="s">
        <v>124</v>
      </c>
      <c r="AU370" s="18" t="s">
        <v>83</v>
      </c>
      <c r="AY370" s="18" t="s">
        <v>122</v>
      </c>
      <c r="BE370" s="172">
        <f>IF(N370="základní",J370,0)</f>
        <v>0</v>
      </c>
      <c r="BF370" s="172">
        <f>IF(N370="snížená",J370,0)</f>
        <v>0</v>
      </c>
      <c r="BG370" s="172">
        <f>IF(N370="zákl. přenesená",J370,0)</f>
        <v>0</v>
      </c>
      <c r="BH370" s="172">
        <f>IF(N370="sníž. přenesená",J370,0)</f>
        <v>0</v>
      </c>
      <c r="BI370" s="172">
        <f>IF(N370="nulová",J370,0)</f>
        <v>0</v>
      </c>
      <c r="BJ370" s="18" t="s">
        <v>21</v>
      </c>
      <c r="BK370" s="172">
        <f>ROUND(I370*H370,2)</f>
        <v>0</v>
      </c>
      <c r="BL370" s="18" t="s">
        <v>506</v>
      </c>
      <c r="BM370" s="18" t="s">
        <v>507</v>
      </c>
    </row>
    <row r="371" spans="2:65" s="11" customFormat="1" x14ac:dyDescent="0.3">
      <c r="B371" s="176"/>
      <c r="D371" s="173" t="s">
        <v>133</v>
      </c>
      <c r="E371" s="177" t="s">
        <v>3</v>
      </c>
      <c r="F371" s="178"/>
      <c r="H371" s="179"/>
      <c r="I371" s="180"/>
      <c r="L371" s="176"/>
      <c r="M371" s="181"/>
      <c r="N371" s="182"/>
      <c r="O371" s="182"/>
      <c r="P371" s="182"/>
      <c r="Q371" s="182"/>
      <c r="R371" s="182"/>
      <c r="S371" s="182"/>
      <c r="T371" s="183"/>
      <c r="AT371" s="177" t="s">
        <v>133</v>
      </c>
      <c r="AU371" s="177" t="s">
        <v>83</v>
      </c>
      <c r="AV371" s="11" t="s">
        <v>83</v>
      </c>
      <c r="AW371" s="11" t="s">
        <v>38</v>
      </c>
      <c r="AX371" s="11" t="s">
        <v>75</v>
      </c>
      <c r="AY371" s="177" t="s">
        <v>122</v>
      </c>
    </row>
    <row r="372" spans="2:65" s="12" customFormat="1" x14ac:dyDescent="0.3">
      <c r="B372" s="184"/>
      <c r="D372" s="185" t="s">
        <v>133</v>
      </c>
      <c r="E372" s="186" t="s">
        <v>3</v>
      </c>
      <c r="F372" s="187" t="s">
        <v>137</v>
      </c>
      <c r="H372" s="188"/>
      <c r="I372" s="189"/>
      <c r="L372" s="184"/>
      <c r="M372" s="190"/>
      <c r="N372" s="191"/>
      <c r="O372" s="191"/>
      <c r="P372" s="191"/>
      <c r="Q372" s="191"/>
      <c r="R372" s="191"/>
      <c r="S372" s="191"/>
      <c r="T372" s="192"/>
      <c r="AT372" s="193" t="s">
        <v>133</v>
      </c>
      <c r="AU372" s="193" t="s">
        <v>83</v>
      </c>
      <c r="AV372" s="12" t="s">
        <v>129</v>
      </c>
      <c r="AW372" s="12" t="s">
        <v>38</v>
      </c>
      <c r="AX372" s="12" t="s">
        <v>21</v>
      </c>
      <c r="AY372" s="193" t="s">
        <v>122</v>
      </c>
    </row>
    <row r="373" spans="2:65" s="1" customFormat="1" ht="31.5" customHeight="1" x14ac:dyDescent="0.3">
      <c r="B373" s="160"/>
      <c r="C373" s="161" t="s">
        <v>508</v>
      </c>
      <c r="D373" s="161" t="s">
        <v>124</v>
      </c>
      <c r="E373" s="162" t="s">
        <v>509</v>
      </c>
      <c r="F373" s="163" t="s">
        <v>510</v>
      </c>
      <c r="G373" s="164" t="s">
        <v>505</v>
      </c>
      <c r="H373" s="165"/>
      <c r="I373" s="166">
        <v>1</v>
      </c>
      <c r="J373" s="167">
        <f>ROUND(I373*H373,2)</f>
        <v>0</v>
      </c>
      <c r="K373" s="163" t="s">
        <v>3</v>
      </c>
      <c r="L373" s="35"/>
      <c r="M373" s="168" t="s">
        <v>3</v>
      </c>
      <c r="N373" s="169" t="s">
        <v>46</v>
      </c>
      <c r="O373" s="36"/>
      <c r="P373" s="170">
        <f>O373*H373</f>
        <v>0</v>
      </c>
      <c r="Q373" s="170">
        <v>0</v>
      </c>
      <c r="R373" s="170">
        <f>Q373*H373</f>
        <v>0</v>
      </c>
      <c r="S373" s="170">
        <v>0</v>
      </c>
      <c r="T373" s="171">
        <f>S373*H373</f>
        <v>0</v>
      </c>
      <c r="AR373" s="18" t="s">
        <v>506</v>
      </c>
      <c r="AT373" s="18" t="s">
        <v>124</v>
      </c>
      <c r="AU373" s="18" t="s">
        <v>83</v>
      </c>
      <c r="AY373" s="18" t="s">
        <v>122</v>
      </c>
      <c r="BE373" s="172">
        <f>IF(N373="základní",J373,0)</f>
        <v>0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8" t="s">
        <v>21</v>
      </c>
      <c r="BK373" s="172">
        <f>ROUND(I373*H373,2)</f>
        <v>0</v>
      </c>
      <c r="BL373" s="18" t="s">
        <v>506</v>
      </c>
      <c r="BM373" s="18" t="s">
        <v>511</v>
      </c>
    </row>
    <row r="374" spans="2:65" s="11" customFormat="1" x14ac:dyDescent="0.3">
      <c r="B374" s="176"/>
      <c r="D374" s="173" t="s">
        <v>133</v>
      </c>
      <c r="E374" s="177" t="s">
        <v>3</v>
      </c>
      <c r="F374" s="178"/>
      <c r="H374" s="179"/>
      <c r="I374" s="180"/>
      <c r="L374" s="176"/>
      <c r="M374" s="181"/>
      <c r="N374" s="182"/>
      <c r="O374" s="182"/>
      <c r="P374" s="182"/>
      <c r="Q374" s="182"/>
      <c r="R374" s="182"/>
      <c r="S374" s="182"/>
      <c r="T374" s="183"/>
      <c r="AT374" s="177" t="s">
        <v>133</v>
      </c>
      <c r="AU374" s="177" t="s">
        <v>83</v>
      </c>
      <c r="AV374" s="11" t="s">
        <v>83</v>
      </c>
      <c r="AW374" s="11" t="s">
        <v>38</v>
      </c>
      <c r="AX374" s="11" t="s">
        <v>75</v>
      </c>
      <c r="AY374" s="177" t="s">
        <v>122</v>
      </c>
    </row>
    <row r="375" spans="2:65" s="12" customFormat="1" x14ac:dyDescent="0.3">
      <c r="B375" s="184"/>
      <c r="D375" s="185" t="s">
        <v>133</v>
      </c>
      <c r="E375" s="186" t="s">
        <v>3</v>
      </c>
      <c r="F375" s="187" t="s">
        <v>137</v>
      </c>
      <c r="H375" s="188"/>
      <c r="I375" s="189"/>
      <c r="L375" s="184"/>
      <c r="M375" s="190"/>
      <c r="N375" s="191"/>
      <c r="O375" s="191"/>
      <c r="P375" s="191"/>
      <c r="Q375" s="191"/>
      <c r="R375" s="191"/>
      <c r="S375" s="191"/>
      <c r="T375" s="192"/>
      <c r="AT375" s="193" t="s">
        <v>133</v>
      </c>
      <c r="AU375" s="193" t="s">
        <v>83</v>
      </c>
      <c r="AV375" s="12" t="s">
        <v>129</v>
      </c>
      <c r="AW375" s="12" t="s">
        <v>38</v>
      </c>
      <c r="AX375" s="12" t="s">
        <v>21</v>
      </c>
      <c r="AY375" s="193" t="s">
        <v>122</v>
      </c>
    </row>
    <row r="376" spans="2:65" s="1" customFormat="1" ht="31.5" customHeight="1" x14ac:dyDescent="0.3">
      <c r="B376" s="160"/>
      <c r="C376" s="161" t="s">
        <v>512</v>
      </c>
      <c r="D376" s="161" t="s">
        <v>124</v>
      </c>
      <c r="E376" s="162" t="s">
        <v>513</v>
      </c>
      <c r="F376" s="163" t="s">
        <v>514</v>
      </c>
      <c r="G376" s="164" t="s">
        <v>505</v>
      </c>
      <c r="H376" s="165"/>
      <c r="I376" s="166">
        <v>1</v>
      </c>
      <c r="J376" s="167">
        <f>ROUND(I376*H376,2)</f>
        <v>0</v>
      </c>
      <c r="K376" s="163"/>
      <c r="L376" s="35"/>
      <c r="M376" s="168" t="s">
        <v>3</v>
      </c>
      <c r="N376" s="169" t="s">
        <v>46</v>
      </c>
      <c r="O376" s="36"/>
      <c r="P376" s="170">
        <f>O376*H376</f>
        <v>0</v>
      </c>
      <c r="Q376" s="170">
        <v>0</v>
      </c>
      <c r="R376" s="170">
        <f>Q376*H376</f>
        <v>0</v>
      </c>
      <c r="S376" s="170">
        <v>0</v>
      </c>
      <c r="T376" s="171">
        <f>S376*H376</f>
        <v>0</v>
      </c>
      <c r="AR376" s="18" t="s">
        <v>506</v>
      </c>
      <c r="AT376" s="18" t="s">
        <v>124</v>
      </c>
      <c r="AU376" s="18" t="s">
        <v>83</v>
      </c>
      <c r="AY376" s="18" t="s">
        <v>122</v>
      </c>
      <c r="BE376" s="172">
        <f>IF(N376="základní",J376,0)</f>
        <v>0</v>
      </c>
      <c r="BF376" s="172">
        <f>IF(N376="snížená",J376,0)</f>
        <v>0</v>
      </c>
      <c r="BG376" s="172">
        <f>IF(N376="zákl. přenesená",J376,0)</f>
        <v>0</v>
      </c>
      <c r="BH376" s="172">
        <f>IF(N376="sníž. přenesená",J376,0)</f>
        <v>0</v>
      </c>
      <c r="BI376" s="172">
        <f>IF(N376="nulová",J376,0)</f>
        <v>0</v>
      </c>
      <c r="BJ376" s="18" t="s">
        <v>21</v>
      </c>
      <c r="BK376" s="172">
        <f>ROUND(I376*H376,2)</f>
        <v>0</v>
      </c>
      <c r="BL376" s="18" t="s">
        <v>506</v>
      </c>
      <c r="BM376" s="18" t="s">
        <v>515</v>
      </c>
    </row>
    <row r="377" spans="2:65" s="11" customFormat="1" x14ac:dyDescent="0.3">
      <c r="B377" s="176"/>
      <c r="D377" s="173" t="s">
        <v>133</v>
      </c>
      <c r="E377" s="177" t="s">
        <v>3</v>
      </c>
      <c r="F377" s="178"/>
      <c r="H377" s="179"/>
      <c r="I377" s="180"/>
      <c r="L377" s="176"/>
      <c r="M377" s="181"/>
      <c r="N377" s="182"/>
      <c r="O377" s="182"/>
      <c r="P377" s="182"/>
      <c r="Q377" s="182"/>
      <c r="R377" s="182"/>
      <c r="S377" s="182"/>
      <c r="T377" s="183"/>
      <c r="AT377" s="177" t="s">
        <v>133</v>
      </c>
      <c r="AU377" s="177" t="s">
        <v>83</v>
      </c>
      <c r="AV377" s="11" t="s">
        <v>83</v>
      </c>
      <c r="AW377" s="11" t="s">
        <v>38</v>
      </c>
      <c r="AX377" s="11" t="s">
        <v>75</v>
      </c>
      <c r="AY377" s="177" t="s">
        <v>122</v>
      </c>
    </row>
    <row r="378" spans="2:65" s="12" customFormat="1" x14ac:dyDescent="0.3">
      <c r="B378" s="184"/>
      <c r="D378" s="173" t="s">
        <v>133</v>
      </c>
      <c r="E378" s="220" t="s">
        <v>3</v>
      </c>
      <c r="F378" s="221" t="s">
        <v>137</v>
      </c>
      <c r="H378" s="222"/>
      <c r="I378" s="189"/>
      <c r="L378" s="184"/>
      <c r="M378" s="190"/>
      <c r="N378" s="191"/>
      <c r="O378" s="191"/>
      <c r="P378" s="191"/>
      <c r="Q378" s="191"/>
      <c r="R378" s="191"/>
      <c r="S378" s="191"/>
      <c r="T378" s="192"/>
      <c r="AT378" s="193" t="s">
        <v>133</v>
      </c>
      <c r="AU378" s="193" t="s">
        <v>83</v>
      </c>
      <c r="AV378" s="12" t="s">
        <v>129</v>
      </c>
      <c r="AW378" s="12" t="s">
        <v>38</v>
      </c>
      <c r="AX378" s="12" t="s">
        <v>21</v>
      </c>
      <c r="AY378" s="193" t="s">
        <v>122</v>
      </c>
    </row>
    <row r="379" spans="2:65" s="10" customFormat="1" ht="29.85" customHeight="1" x14ac:dyDescent="0.3">
      <c r="B379" s="146"/>
      <c r="D379" s="157" t="s">
        <v>74</v>
      </c>
      <c r="E379" s="158" t="s">
        <v>516</v>
      </c>
      <c r="F379" s="158" t="s">
        <v>517</v>
      </c>
      <c r="I379" s="149"/>
      <c r="J379" s="159">
        <f>BK379</f>
        <v>0</v>
      </c>
      <c r="L379" s="146"/>
      <c r="M379" s="151"/>
      <c r="N379" s="152"/>
      <c r="O379" s="152"/>
      <c r="P379" s="153">
        <f>SUM(P380:P382)</f>
        <v>0</v>
      </c>
      <c r="Q379" s="152"/>
      <c r="R379" s="153">
        <f>SUM(R380:R382)</f>
        <v>0</v>
      </c>
      <c r="S379" s="152"/>
      <c r="T379" s="154">
        <f>SUM(T380:T382)</f>
        <v>0</v>
      </c>
      <c r="AR379" s="147" t="s">
        <v>156</v>
      </c>
      <c r="AT379" s="155" t="s">
        <v>74</v>
      </c>
      <c r="AU379" s="155" t="s">
        <v>21</v>
      </c>
      <c r="AY379" s="147" t="s">
        <v>122</v>
      </c>
      <c r="BK379" s="156">
        <f>SUM(BK380:BK382)</f>
        <v>0</v>
      </c>
    </row>
    <row r="380" spans="2:65" s="1" customFormat="1" ht="22.5" customHeight="1" x14ac:dyDescent="0.3">
      <c r="B380" s="160"/>
      <c r="C380" s="161" t="s">
        <v>518</v>
      </c>
      <c r="D380" s="161" t="s">
        <v>124</v>
      </c>
      <c r="E380" s="162" t="s">
        <v>519</v>
      </c>
      <c r="F380" s="163" t="s">
        <v>520</v>
      </c>
      <c r="G380" s="164" t="s">
        <v>505</v>
      </c>
      <c r="H380" s="165"/>
      <c r="I380" s="166">
        <v>1</v>
      </c>
      <c r="J380" s="167">
        <f>ROUND(I380*H380,2)</f>
        <v>0</v>
      </c>
      <c r="K380" s="163"/>
      <c r="L380" s="35"/>
      <c r="M380" s="168" t="s">
        <v>3</v>
      </c>
      <c r="N380" s="169" t="s">
        <v>46</v>
      </c>
      <c r="O380" s="36"/>
      <c r="P380" s="170">
        <f>O380*H380</f>
        <v>0</v>
      </c>
      <c r="Q380" s="170">
        <v>0</v>
      </c>
      <c r="R380" s="170">
        <f>Q380*H380</f>
        <v>0</v>
      </c>
      <c r="S380" s="170">
        <v>0</v>
      </c>
      <c r="T380" s="171">
        <f>S380*H380</f>
        <v>0</v>
      </c>
      <c r="AR380" s="18" t="s">
        <v>506</v>
      </c>
      <c r="AT380" s="18" t="s">
        <v>124</v>
      </c>
      <c r="AU380" s="18" t="s">
        <v>83</v>
      </c>
      <c r="AY380" s="18" t="s">
        <v>122</v>
      </c>
      <c r="BE380" s="172">
        <f>IF(N380="základní",J380,0)</f>
        <v>0</v>
      </c>
      <c r="BF380" s="172">
        <f>IF(N380="snížená",J380,0)</f>
        <v>0</v>
      </c>
      <c r="BG380" s="172">
        <f>IF(N380="zákl. přenesená",J380,0)</f>
        <v>0</v>
      </c>
      <c r="BH380" s="172">
        <f>IF(N380="sníž. přenesená",J380,0)</f>
        <v>0</v>
      </c>
      <c r="BI380" s="172">
        <f>IF(N380="nulová",J380,0)</f>
        <v>0</v>
      </c>
      <c r="BJ380" s="18" t="s">
        <v>21</v>
      </c>
      <c r="BK380" s="172">
        <f>ROUND(I380*H380,2)</f>
        <v>0</v>
      </c>
      <c r="BL380" s="18" t="s">
        <v>506</v>
      </c>
      <c r="BM380" s="18" t="s">
        <v>521</v>
      </c>
    </row>
    <row r="381" spans="2:65" s="11" customFormat="1" x14ac:dyDescent="0.3">
      <c r="B381" s="176"/>
      <c r="D381" s="173" t="s">
        <v>133</v>
      </c>
      <c r="E381" s="177" t="s">
        <v>3</v>
      </c>
      <c r="F381" s="178"/>
      <c r="H381" s="179"/>
      <c r="I381" s="180"/>
      <c r="L381" s="176"/>
      <c r="M381" s="181"/>
      <c r="N381" s="182"/>
      <c r="O381" s="182"/>
      <c r="P381" s="182"/>
      <c r="Q381" s="182"/>
      <c r="R381" s="182"/>
      <c r="S381" s="182"/>
      <c r="T381" s="183"/>
      <c r="AT381" s="177" t="s">
        <v>133</v>
      </c>
      <c r="AU381" s="177" t="s">
        <v>83</v>
      </c>
      <c r="AV381" s="11" t="s">
        <v>83</v>
      </c>
      <c r="AW381" s="11" t="s">
        <v>38</v>
      </c>
      <c r="AX381" s="11" t="s">
        <v>75</v>
      </c>
      <c r="AY381" s="177" t="s">
        <v>122</v>
      </c>
    </row>
    <row r="382" spans="2:65" s="12" customFormat="1" x14ac:dyDescent="0.3">
      <c r="B382" s="184"/>
      <c r="D382" s="173" t="s">
        <v>133</v>
      </c>
      <c r="E382" s="220" t="s">
        <v>3</v>
      </c>
      <c r="F382" s="221" t="s">
        <v>137</v>
      </c>
      <c r="H382" s="222"/>
      <c r="I382" s="189"/>
      <c r="L382" s="184"/>
      <c r="M382" s="225"/>
      <c r="N382" s="226"/>
      <c r="O382" s="226"/>
      <c r="P382" s="226"/>
      <c r="Q382" s="226"/>
      <c r="R382" s="226"/>
      <c r="S382" s="226"/>
      <c r="T382" s="227"/>
      <c r="AT382" s="193" t="s">
        <v>133</v>
      </c>
      <c r="AU382" s="193" t="s">
        <v>83</v>
      </c>
      <c r="AV382" s="12" t="s">
        <v>129</v>
      </c>
      <c r="AW382" s="12" t="s">
        <v>38</v>
      </c>
      <c r="AX382" s="12" t="s">
        <v>21</v>
      </c>
      <c r="AY382" s="193" t="s">
        <v>122</v>
      </c>
    </row>
    <row r="383" spans="2:65" s="1" customFormat="1" ht="6.95" customHeight="1" x14ac:dyDescent="0.3">
      <c r="B383" s="50"/>
      <c r="C383" s="51"/>
      <c r="D383" s="51"/>
      <c r="E383" s="51"/>
      <c r="F383" s="51"/>
      <c r="G383" s="51"/>
      <c r="H383" s="51"/>
      <c r="I383" s="113"/>
      <c r="J383" s="51"/>
      <c r="K383" s="51"/>
      <c r="L383" s="35"/>
    </row>
  </sheetData>
  <autoFilter ref="C88:K88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  <col min="12" max="256" width="9.33203125" style="238"/>
    <col min="257" max="257" width="8.33203125" style="238" customWidth="1"/>
    <col min="258" max="258" width="1.6640625" style="238" customWidth="1"/>
    <col min="259" max="260" width="5" style="238" customWidth="1"/>
    <col min="261" max="261" width="11.6640625" style="238" customWidth="1"/>
    <col min="262" max="262" width="9.1640625" style="238" customWidth="1"/>
    <col min="263" max="263" width="5" style="238" customWidth="1"/>
    <col min="264" max="264" width="77.83203125" style="238" customWidth="1"/>
    <col min="265" max="266" width="20" style="238" customWidth="1"/>
    <col min="267" max="267" width="1.6640625" style="238" customWidth="1"/>
    <col min="268" max="512" width="9.33203125" style="238"/>
    <col min="513" max="513" width="8.33203125" style="238" customWidth="1"/>
    <col min="514" max="514" width="1.6640625" style="238" customWidth="1"/>
    <col min="515" max="516" width="5" style="238" customWidth="1"/>
    <col min="517" max="517" width="11.6640625" style="238" customWidth="1"/>
    <col min="518" max="518" width="9.1640625" style="238" customWidth="1"/>
    <col min="519" max="519" width="5" style="238" customWidth="1"/>
    <col min="520" max="520" width="77.83203125" style="238" customWidth="1"/>
    <col min="521" max="522" width="20" style="238" customWidth="1"/>
    <col min="523" max="523" width="1.6640625" style="238" customWidth="1"/>
    <col min="524" max="768" width="9.33203125" style="238"/>
    <col min="769" max="769" width="8.33203125" style="238" customWidth="1"/>
    <col min="770" max="770" width="1.6640625" style="238" customWidth="1"/>
    <col min="771" max="772" width="5" style="238" customWidth="1"/>
    <col min="773" max="773" width="11.6640625" style="238" customWidth="1"/>
    <col min="774" max="774" width="9.1640625" style="238" customWidth="1"/>
    <col min="775" max="775" width="5" style="238" customWidth="1"/>
    <col min="776" max="776" width="77.83203125" style="238" customWidth="1"/>
    <col min="777" max="778" width="20" style="238" customWidth="1"/>
    <col min="779" max="779" width="1.6640625" style="238" customWidth="1"/>
    <col min="780" max="1024" width="9.33203125" style="238"/>
    <col min="1025" max="1025" width="8.33203125" style="238" customWidth="1"/>
    <col min="1026" max="1026" width="1.6640625" style="238" customWidth="1"/>
    <col min="1027" max="1028" width="5" style="238" customWidth="1"/>
    <col min="1029" max="1029" width="11.6640625" style="238" customWidth="1"/>
    <col min="1030" max="1030" width="9.1640625" style="238" customWidth="1"/>
    <col min="1031" max="1031" width="5" style="238" customWidth="1"/>
    <col min="1032" max="1032" width="77.83203125" style="238" customWidth="1"/>
    <col min="1033" max="1034" width="20" style="238" customWidth="1"/>
    <col min="1035" max="1035" width="1.6640625" style="238" customWidth="1"/>
    <col min="1036" max="1280" width="9.33203125" style="238"/>
    <col min="1281" max="1281" width="8.33203125" style="238" customWidth="1"/>
    <col min="1282" max="1282" width="1.6640625" style="238" customWidth="1"/>
    <col min="1283" max="1284" width="5" style="238" customWidth="1"/>
    <col min="1285" max="1285" width="11.6640625" style="238" customWidth="1"/>
    <col min="1286" max="1286" width="9.1640625" style="238" customWidth="1"/>
    <col min="1287" max="1287" width="5" style="238" customWidth="1"/>
    <col min="1288" max="1288" width="77.83203125" style="238" customWidth="1"/>
    <col min="1289" max="1290" width="20" style="238" customWidth="1"/>
    <col min="1291" max="1291" width="1.6640625" style="238" customWidth="1"/>
    <col min="1292" max="1536" width="9.33203125" style="238"/>
    <col min="1537" max="1537" width="8.33203125" style="238" customWidth="1"/>
    <col min="1538" max="1538" width="1.6640625" style="238" customWidth="1"/>
    <col min="1539" max="1540" width="5" style="238" customWidth="1"/>
    <col min="1541" max="1541" width="11.6640625" style="238" customWidth="1"/>
    <col min="1542" max="1542" width="9.1640625" style="238" customWidth="1"/>
    <col min="1543" max="1543" width="5" style="238" customWidth="1"/>
    <col min="1544" max="1544" width="77.83203125" style="238" customWidth="1"/>
    <col min="1545" max="1546" width="20" style="238" customWidth="1"/>
    <col min="1547" max="1547" width="1.6640625" style="238" customWidth="1"/>
    <col min="1548" max="1792" width="9.33203125" style="238"/>
    <col min="1793" max="1793" width="8.33203125" style="238" customWidth="1"/>
    <col min="1794" max="1794" width="1.6640625" style="238" customWidth="1"/>
    <col min="1795" max="1796" width="5" style="238" customWidth="1"/>
    <col min="1797" max="1797" width="11.6640625" style="238" customWidth="1"/>
    <col min="1798" max="1798" width="9.1640625" style="238" customWidth="1"/>
    <col min="1799" max="1799" width="5" style="238" customWidth="1"/>
    <col min="1800" max="1800" width="77.83203125" style="238" customWidth="1"/>
    <col min="1801" max="1802" width="20" style="238" customWidth="1"/>
    <col min="1803" max="1803" width="1.6640625" style="238" customWidth="1"/>
    <col min="1804" max="2048" width="9.33203125" style="238"/>
    <col min="2049" max="2049" width="8.33203125" style="238" customWidth="1"/>
    <col min="2050" max="2050" width="1.6640625" style="238" customWidth="1"/>
    <col min="2051" max="2052" width="5" style="238" customWidth="1"/>
    <col min="2053" max="2053" width="11.6640625" style="238" customWidth="1"/>
    <col min="2054" max="2054" width="9.1640625" style="238" customWidth="1"/>
    <col min="2055" max="2055" width="5" style="238" customWidth="1"/>
    <col min="2056" max="2056" width="77.83203125" style="238" customWidth="1"/>
    <col min="2057" max="2058" width="20" style="238" customWidth="1"/>
    <col min="2059" max="2059" width="1.6640625" style="238" customWidth="1"/>
    <col min="2060" max="2304" width="9.33203125" style="238"/>
    <col min="2305" max="2305" width="8.33203125" style="238" customWidth="1"/>
    <col min="2306" max="2306" width="1.6640625" style="238" customWidth="1"/>
    <col min="2307" max="2308" width="5" style="238" customWidth="1"/>
    <col min="2309" max="2309" width="11.6640625" style="238" customWidth="1"/>
    <col min="2310" max="2310" width="9.1640625" style="238" customWidth="1"/>
    <col min="2311" max="2311" width="5" style="238" customWidth="1"/>
    <col min="2312" max="2312" width="77.83203125" style="238" customWidth="1"/>
    <col min="2313" max="2314" width="20" style="238" customWidth="1"/>
    <col min="2315" max="2315" width="1.6640625" style="238" customWidth="1"/>
    <col min="2316" max="2560" width="9.33203125" style="238"/>
    <col min="2561" max="2561" width="8.33203125" style="238" customWidth="1"/>
    <col min="2562" max="2562" width="1.6640625" style="238" customWidth="1"/>
    <col min="2563" max="2564" width="5" style="238" customWidth="1"/>
    <col min="2565" max="2565" width="11.6640625" style="238" customWidth="1"/>
    <col min="2566" max="2566" width="9.1640625" style="238" customWidth="1"/>
    <col min="2567" max="2567" width="5" style="238" customWidth="1"/>
    <col min="2568" max="2568" width="77.83203125" style="238" customWidth="1"/>
    <col min="2569" max="2570" width="20" style="238" customWidth="1"/>
    <col min="2571" max="2571" width="1.6640625" style="238" customWidth="1"/>
    <col min="2572" max="2816" width="9.33203125" style="238"/>
    <col min="2817" max="2817" width="8.33203125" style="238" customWidth="1"/>
    <col min="2818" max="2818" width="1.6640625" style="238" customWidth="1"/>
    <col min="2819" max="2820" width="5" style="238" customWidth="1"/>
    <col min="2821" max="2821" width="11.6640625" style="238" customWidth="1"/>
    <col min="2822" max="2822" width="9.1640625" style="238" customWidth="1"/>
    <col min="2823" max="2823" width="5" style="238" customWidth="1"/>
    <col min="2824" max="2824" width="77.83203125" style="238" customWidth="1"/>
    <col min="2825" max="2826" width="20" style="238" customWidth="1"/>
    <col min="2827" max="2827" width="1.6640625" style="238" customWidth="1"/>
    <col min="2828" max="3072" width="9.33203125" style="238"/>
    <col min="3073" max="3073" width="8.33203125" style="238" customWidth="1"/>
    <col min="3074" max="3074" width="1.6640625" style="238" customWidth="1"/>
    <col min="3075" max="3076" width="5" style="238" customWidth="1"/>
    <col min="3077" max="3077" width="11.6640625" style="238" customWidth="1"/>
    <col min="3078" max="3078" width="9.1640625" style="238" customWidth="1"/>
    <col min="3079" max="3079" width="5" style="238" customWidth="1"/>
    <col min="3080" max="3080" width="77.83203125" style="238" customWidth="1"/>
    <col min="3081" max="3082" width="20" style="238" customWidth="1"/>
    <col min="3083" max="3083" width="1.6640625" style="238" customWidth="1"/>
    <col min="3084" max="3328" width="9.33203125" style="238"/>
    <col min="3329" max="3329" width="8.33203125" style="238" customWidth="1"/>
    <col min="3330" max="3330" width="1.6640625" style="238" customWidth="1"/>
    <col min="3331" max="3332" width="5" style="238" customWidth="1"/>
    <col min="3333" max="3333" width="11.6640625" style="238" customWidth="1"/>
    <col min="3334" max="3334" width="9.1640625" style="238" customWidth="1"/>
    <col min="3335" max="3335" width="5" style="238" customWidth="1"/>
    <col min="3336" max="3336" width="77.83203125" style="238" customWidth="1"/>
    <col min="3337" max="3338" width="20" style="238" customWidth="1"/>
    <col min="3339" max="3339" width="1.6640625" style="238" customWidth="1"/>
    <col min="3340" max="3584" width="9.33203125" style="238"/>
    <col min="3585" max="3585" width="8.33203125" style="238" customWidth="1"/>
    <col min="3586" max="3586" width="1.6640625" style="238" customWidth="1"/>
    <col min="3587" max="3588" width="5" style="238" customWidth="1"/>
    <col min="3589" max="3589" width="11.6640625" style="238" customWidth="1"/>
    <col min="3590" max="3590" width="9.1640625" style="238" customWidth="1"/>
    <col min="3591" max="3591" width="5" style="238" customWidth="1"/>
    <col min="3592" max="3592" width="77.83203125" style="238" customWidth="1"/>
    <col min="3593" max="3594" width="20" style="238" customWidth="1"/>
    <col min="3595" max="3595" width="1.6640625" style="238" customWidth="1"/>
    <col min="3596" max="3840" width="9.33203125" style="238"/>
    <col min="3841" max="3841" width="8.33203125" style="238" customWidth="1"/>
    <col min="3842" max="3842" width="1.6640625" style="238" customWidth="1"/>
    <col min="3843" max="3844" width="5" style="238" customWidth="1"/>
    <col min="3845" max="3845" width="11.6640625" style="238" customWidth="1"/>
    <col min="3846" max="3846" width="9.1640625" style="238" customWidth="1"/>
    <col min="3847" max="3847" width="5" style="238" customWidth="1"/>
    <col min="3848" max="3848" width="77.83203125" style="238" customWidth="1"/>
    <col min="3849" max="3850" width="20" style="238" customWidth="1"/>
    <col min="3851" max="3851" width="1.6640625" style="238" customWidth="1"/>
    <col min="3852" max="4096" width="9.33203125" style="238"/>
    <col min="4097" max="4097" width="8.33203125" style="238" customWidth="1"/>
    <col min="4098" max="4098" width="1.6640625" style="238" customWidth="1"/>
    <col min="4099" max="4100" width="5" style="238" customWidth="1"/>
    <col min="4101" max="4101" width="11.6640625" style="238" customWidth="1"/>
    <col min="4102" max="4102" width="9.1640625" style="238" customWidth="1"/>
    <col min="4103" max="4103" width="5" style="238" customWidth="1"/>
    <col min="4104" max="4104" width="77.83203125" style="238" customWidth="1"/>
    <col min="4105" max="4106" width="20" style="238" customWidth="1"/>
    <col min="4107" max="4107" width="1.6640625" style="238" customWidth="1"/>
    <col min="4108" max="4352" width="9.33203125" style="238"/>
    <col min="4353" max="4353" width="8.33203125" style="238" customWidth="1"/>
    <col min="4354" max="4354" width="1.6640625" style="238" customWidth="1"/>
    <col min="4355" max="4356" width="5" style="238" customWidth="1"/>
    <col min="4357" max="4357" width="11.6640625" style="238" customWidth="1"/>
    <col min="4358" max="4358" width="9.1640625" style="238" customWidth="1"/>
    <col min="4359" max="4359" width="5" style="238" customWidth="1"/>
    <col min="4360" max="4360" width="77.83203125" style="238" customWidth="1"/>
    <col min="4361" max="4362" width="20" style="238" customWidth="1"/>
    <col min="4363" max="4363" width="1.6640625" style="238" customWidth="1"/>
    <col min="4364" max="4608" width="9.33203125" style="238"/>
    <col min="4609" max="4609" width="8.33203125" style="238" customWidth="1"/>
    <col min="4610" max="4610" width="1.6640625" style="238" customWidth="1"/>
    <col min="4611" max="4612" width="5" style="238" customWidth="1"/>
    <col min="4613" max="4613" width="11.6640625" style="238" customWidth="1"/>
    <col min="4614" max="4614" width="9.1640625" style="238" customWidth="1"/>
    <col min="4615" max="4615" width="5" style="238" customWidth="1"/>
    <col min="4616" max="4616" width="77.83203125" style="238" customWidth="1"/>
    <col min="4617" max="4618" width="20" style="238" customWidth="1"/>
    <col min="4619" max="4619" width="1.6640625" style="238" customWidth="1"/>
    <col min="4620" max="4864" width="9.33203125" style="238"/>
    <col min="4865" max="4865" width="8.33203125" style="238" customWidth="1"/>
    <col min="4866" max="4866" width="1.6640625" style="238" customWidth="1"/>
    <col min="4867" max="4868" width="5" style="238" customWidth="1"/>
    <col min="4869" max="4869" width="11.6640625" style="238" customWidth="1"/>
    <col min="4870" max="4870" width="9.1640625" style="238" customWidth="1"/>
    <col min="4871" max="4871" width="5" style="238" customWidth="1"/>
    <col min="4872" max="4872" width="77.83203125" style="238" customWidth="1"/>
    <col min="4873" max="4874" width="20" style="238" customWidth="1"/>
    <col min="4875" max="4875" width="1.6640625" style="238" customWidth="1"/>
    <col min="4876" max="5120" width="9.33203125" style="238"/>
    <col min="5121" max="5121" width="8.33203125" style="238" customWidth="1"/>
    <col min="5122" max="5122" width="1.6640625" style="238" customWidth="1"/>
    <col min="5123" max="5124" width="5" style="238" customWidth="1"/>
    <col min="5125" max="5125" width="11.6640625" style="238" customWidth="1"/>
    <col min="5126" max="5126" width="9.1640625" style="238" customWidth="1"/>
    <col min="5127" max="5127" width="5" style="238" customWidth="1"/>
    <col min="5128" max="5128" width="77.83203125" style="238" customWidth="1"/>
    <col min="5129" max="5130" width="20" style="238" customWidth="1"/>
    <col min="5131" max="5131" width="1.6640625" style="238" customWidth="1"/>
    <col min="5132" max="5376" width="9.33203125" style="238"/>
    <col min="5377" max="5377" width="8.33203125" style="238" customWidth="1"/>
    <col min="5378" max="5378" width="1.6640625" style="238" customWidth="1"/>
    <col min="5379" max="5380" width="5" style="238" customWidth="1"/>
    <col min="5381" max="5381" width="11.6640625" style="238" customWidth="1"/>
    <col min="5382" max="5382" width="9.1640625" style="238" customWidth="1"/>
    <col min="5383" max="5383" width="5" style="238" customWidth="1"/>
    <col min="5384" max="5384" width="77.83203125" style="238" customWidth="1"/>
    <col min="5385" max="5386" width="20" style="238" customWidth="1"/>
    <col min="5387" max="5387" width="1.6640625" style="238" customWidth="1"/>
    <col min="5388" max="5632" width="9.33203125" style="238"/>
    <col min="5633" max="5633" width="8.33203125" style="238" customWidth="1"/>
    <col min="5634" max="5634" width="1.6640625" style="238" customWidth="1"/>
    <col min="5635" max="5636" width="5" style="238" customWidth="1"/>
    <col min="5637" max="5637" width="11.6640625" style="238" customWidth="1"/>
    <col min="5638" max="5638" width="9.1640625" style="238" customWidth="1"/>
    <col min="5639" max="5639" width="5" style="238" customWidth="1"/>
    <col min="5640" max="5640" width="77.83203125" style="238" customWidth="1"/>
    <col min="5641" max="5642" width="20" style="238" customWidth="1"/>
    <col min="5643" max="5643" width="1.6640625" style="238" customWidth="1"/>
    <col min="5644" max="5888" width="9.33203125" style="238"/>
    <col min="5889" max="5889" width="8.33203125" style="238" customWidth="1"/>
    <col min="5890" max="5890" width="1.6640625" style="238" customWidth="1"/>
    <col min="5891" max="5892" width="5" style="238" customWidth="1"/>
    <col min="5893" max="5893" width="11.6640625" style="238" customWidth="1"/>
    <col min="5894" max="5894" width="9.1640625" style="238" customWidth="1"/>
    <col min="5895" max="5895" width="5" style="238" customWidth="1"/>
    <col min="5896" max="5896" width="77.83203125" style="238" customWidth="1"/>
    <col min="5897" max="5898" width="20" style="238" customWidth="1"/>
    <col min="5899" max="5899" width="1.6640625" style="238" customWidth="1"/>
    <col min="5900" max="6144" width="9.33203125" style="238"/>
    <col min="6145" max="6145" width="8.33203125" style="238" customWidth="1"/>
    <col min="6146" max="6146" width="1.6640625" style="238" customWidth="1"/>
    <col min="6147" max="6148" width="5" style="238" customWidth="1"/>
    <col min="6149" max="6149" width="11.6640625" style="238" customWidth="1"/>
    <col min="6150" max="6150" width="9.1640625" style="238" customWidth="1"/>
    <col min="6151" max="6151" width="5" style="238" customWidth="1"/>
    <col min="6152" max="6152" width="77.83203125" style="238" customWidth="1"/>
    <col min="6153" max="6154" width="20" style="238" customWidth="1"/>
    <col min="6155" max="6155" width="1.6640625" style="238" customWidth="1"/>
    <col min="6156" max="6400" width="9.33203125" style="238"/>
    <col min="6401" max="6401" width="8.33203125" style="238" customWidth="1"/>
    <col min="6402" max="6402" width="1.6640625" style="238" customWidth="1"/>
    <col min="6403" max="6404" width="5" style="238" customWidth="1"/>
    <col min="6405" max="6405" width="11.6640625" style="238" customWidth="1"/>
    <col min="6406" max="6406" width="9.1640625" style="238" customWidth="1"/>
    <col min="6407" max="6407" width="5" style="238" customWidth="1"/>
    <col min="6408" max="6408" width="77.83203125" style="238" customWidth="1"/>
    <col min="6409" max="6410" width="20" style="238" customWidth="1"/>
    <col min="6411" max="6411" width="1.6640625" style="238" customWidth="1"/>
    <col min="6412" max="6656" width="9.33203125" style="238"/>
    <col min="6657" max="6657" width="8.33203125" style="238" customWidth="1"/>
    <col min="6658" max="6658" width="1.6640625" style="238" customWidth="1"/>
    <col min="6659" max="6660" width="5" style="238" customWidth="1"/>
    <col min="6661" max="6661" width="11.6640625" style="238" customWidth="1"/>
    <col min="6662" max="6662" width="9.1640625" style="238" customWidth="1"/>
    <col min="6663" max="6663" width="5" style="238" customWidth="1"/>
    <col min="6664" max="6664" width="77.83203125" style="238" customWidth="1"/>
    <col min="6665" max="6666" width="20" style="238" customWidth="1"/>
    <col min="6667" max="6667" width="1.6640625" style="238" customWidth="1"/>
    <col min="6668" max="6912" width="9.33203125" style="238"/>
    <col min="6913" max="6913" width="8.33203125" style="238" customWidth="1"/>
    <col min="6914" max="6914" width="1.6640625" style="238" customWidth="1"/>
    <col min="6915" max="6916" width="5" style="238" customWidth="1"/>
    <col min="6917" max="6917" width="11.6640625" style="238" customWidth="1"/>
    <col min="6918" max="6918" width="9.1640625" style="238" customWidth="1"/>
    <col min="6919" max="6919" width="5" style="238" customWidth="1"/>
    <col min="6920" max="6920" width="77.83203125" style="238" customWidth="1"/>
    <col min="6921" max="6922" width="20" style="238" customWidth="1"/>
    <col min="6923" max="6923" width="1.6640625" style="238" customWidth="1"/>
    <col min="6924" max="7168" width="9.33203125" style="238"/>
    <col min="7169" max="7169" width="8.33203125" style="238" customWidth="1"/>
    <col min="7170" max="7170" width="1.6640625" style="238" customWidth="1"/>
    <col min="7171" max="7172" width="5" style="238" customWidth="1"/>
    <col min="7173" max="7173" width="11.6640625" style="238" customWidth="1"/>
    <col min="7174" max="7174" width="9.1640625" style="238" customWidth="1"/>
    <col min="7175" max="7175" width="5" style="238" customWidth="1"/>
    <col min="7176" max="7176" width="77.83203125" style="238" customWidth="1"/>
    <col min="7177" max="7178" width="20" style="238" customWidth="1"/>
    <col min="7179" max="7179" width="1.6640625" style="238" customWidth="1"/>
    <col min="7180" max="7424" width="9.33203125" style="238"/>
    <col min="7425" max="7425" width="8.33203125" style="238" customWidth="1"/>
    <col min="7426" max="7426" width="1.6640625" style="238" customWidth="1"/>
    <col min="7427" max="7428" width="5" style="238" customWidth="1"/>
    <col min="7429" max="7429" width="11.6640625" style="238" customWidth="1"/>
    <col min="7430" max="7430" width="9.1640625" style="238" customWidth="1"/>
    <col min="7431" max="7431" width="5" style="238" customWidth="1"/>
    <col min="7432" max="7432" width="77.83203125" style="238" customWidth="1"/>
    <col min="7433" max="7434" width="20" style="238" customWidth="1"/>
    <col min="7435" max="7435" width="1.6640625" style="238" customWidth="1"/>
    <col min="7436" max="7680" width="9.33203125" style="238"/>
    <col min="7681" max="7681" width="8.33203125" style="238" customWidth="1"/>
    <col min="7682" max="7682" width="1.6640625" style="238" customWidth="1"/>
    <col min="7683" max="7684" width="5" style="238" customWidth="1"/>
    <col min="7685" max="7685" width="11.6640625" style="238" customWidth="1"/>
    <col min="7686" max="7686" width="9.1640625" style="238" customWidth="1"/>
    <col min="7687" max="7687" width="5" style="238" customWidth="1"/>
    <col min="7688" max="7688" width="77.83203125" style="238" customWidth="1"/>
    <col min="7689" max="7690" width="20" style="238" customWidth="1"/>
    <col min="7691" max="7691" width="1.6640625" style="238" customWidth="1"/>
    <col min="7692" max="7936" width="9.33203125" style="238"/>
    <col min="7937" max="7937" width="8.33203125" style="238" customWidth="1"/>
    <col min="7938" max="7938" width="1.6640625" style="238" customWidth="1"/>
    <col min="7939" max="7940" width="5" style="238" customWidth="1"/>
    <col min="7941" max="7941" width="11.6640625" style="238" customWidth="1"/>
    <col min="7942" max="7942" width="9.1640625" style="238" customWidth="1"/>
    <col min="7943" max="7943" width="5" style="238" customWidth="1"/>
    <col min="7944" max="7944" width="77.83203125" style="238" customWidth="1"/>
    <col min="7945" max="7946" width="20" style="238" customWidth="1"/>
    <col min="7947" max="7947" width="1.6640625" style="238" customWidth="1"/>
    <col min="7948" max="8192" width="9.33203125" style="238"/>
    <col min="8193" max="8193" width="8.33203125" style="238" customWidth="1"/>
    <col min="8194" max="8194" width="1.6640625" style="238" customWidth="1"/>
    <col min="8195" max="8196" width="5" style="238" customWidth="1"/>
    <col min="8197" max="8197" width="11.6640625" style="238" customWidth="1"/>
    <col min="8198" max="8198" width="9.1640625" style="238" customWidth="1"/>
    <col min="8199" max="8199" width="5" style="238" customWidth="1"/>
    <col min="8200" max="8200" width="77.83203125" style="238" customWidth="1"/>
    <col min="8201" max="8202" width="20" style="238" customWidth="1"/>
    <col min="8203" max="8203" width="1.6640625" style="238" customWidth="1"/>
    <col min="8204" max="8448" width="9.33203125" style="238"/>
    <col min="8449" max="8449" width="8.33203125" style="238" customWidth="1"/>
    <col min="8450" max="8450" width="1.6640625" style="238" customWidth="1"/>
    <col min="8451" max="8452" width="5" style="238" customWidth="1"/>
    <col min="8453" max="8453" width="11.6640625" style="238" customWidth="1"/>
    <col min="8454" max="8454" width="9.1640625" style="238" customWidth="1"/>
    <col min="8455" max="8455" width="5" style="238" customWidth="1"/>
    <col min="8456" max="8456" width="77.83203125" style="238" customWidth="1"/>
    <col min="8457" max="8458" width="20" style="238" customWidth="1"/>
    <col min="8459" max="8459" width="1.6640625" style="238" customWidth="1"/>
    <col min="8460" max="8704" width="9.33203125" style="238"/>
    <col min="8705" max="8705" width="8.33203125" style="238" customWidth="1"/>
    <col min="8706" max="8706" width="1.6640625" style="238" customWidth="1"/>
    <col min="8707" max="8708" width="5" style="238" customWidth="1"/>
    <col min="8709" max="8709" width="11.6640625" style="238" customWidth="1"/>
    <col min="8710" max="8710" width="9.1640625" style="238" customWidth="1"/>
    <col min="8711" max="8711" width="5" style="238" customWidth="1"/>
    <col min="8712" max="8712" width="77.83203125" style="238" customWidth="1"/>
    <col min="8713" max="8714" width="20" style="238" customWidth="1"/>
    <col min="8715" max="8715" width="1.6640625" style="238" customWidth="1"/>
    <col min="8716" max="8960" width="9.33203125" style="238"/>
    <col min="8961" max="8961" width="8.33203125" style="238" customWidth="1"/>
    <col min="8962" max="8962" width="1.6640625" style="238" customWidth="1"/>
    <col min="8963" max="8964" width="5" style="238" customWidth="1"/>
    <col min="8965" max="8965" width="11.6640625" style="238" customWidth="1"/>
    <col min="8966" max="8966" width="9.1640625" style="238" customWidth="1"/>
    <col min="8967" max="8967" width="5" style="238" customWidth="1"/>
    <col min="8968" max="8968" width="77.83203125" style="238" customWidth="1"/>
    <col min="8969" max="8970" width="20" style="238" customWidth="1"/>
    <col min="8971" max="8971" width="1.6640625" style="238" customWidth="1"/>
    <col min="8972" max="9216" width="9.33203125" style="238"/>
    <col min="9217" max="9217" width="8.33203125" style="238" customWidth="1"/>
    <col min="9218" max="9218" width="1.6640625" style="238" customWidth="1"/>
    <col min="9219" max="9220" width="5" style="238" customWidth="1"/>
    <col min="9221" max="9221" width="11.6640625" style="238" customWidth="1"/>
    <col min="9222" max="9222" width="9.1640625" style="238" customWidth="1"/>
    <col min="9223" max="9223" width="5" style="238" customWidth="1"/>
    <col min="9224" max="9224" width="77.83203125" style="238" customWidth="1"/>
    <col min="9225" max="9226" width="20" style="238" customWidth="1"/>
    <col min="9227" max="9227" width="1.6640625" style="238" customWidth="1"/>
    <col min="9228" max="9472" width="9.33203125" style="238"/>
    <col min="9473" max="9473" width="8.33203125" style="238" customWidth="1"/>
    <col min="9474" max="9474" width="1.6640625" style="238" customWidth="1"/>
    <col min="9475" max="9476" width="5" style="238" customWidth="1"/>
    <col min="9477" max="9477" width="11.6640625" style="238" customWidth="1"/>
    <col min="9478" max="9478" width="9.1640625" style="238" customWidth="1"/>
    <col min="9479" max="9479" width="5" style="238" customWidth="1"/>
    <col min="9480" max="9480" width="77.83203125" style="238" customWidth="1"/>
    <col min="9481" max="9482" width="20" style="238" customWidth="1"/>
    <col min="9483" max="9483" width="1.6640625" style="238" customWidth="1"/>
    <col min="9484" max="9728" width="9.33203125" style="238"/>
    <col min="9729" max="9729" width="8.33203125" style="238" customWidth="1"/>
    <col min="9730" max="9730" width="1.6640625" style="238" customWidth="1"/>
    <col min="9731" max="9732" width="5" style="238" customWidth="1"/>
    <col min="9733" max="9733" width="11.6640625" style="238" customWidth="1"/>
    <col min="9734" max="9734" width="9.1640625" style="238" customWidth="1"/>
    <col min="9735" max="9735" width="5" style="238" customWidth="1"/>
    <col min="9736" max="9736" width="77.83203125" style="238" customWidth="1"/>
    <col min="9737" max="9738" width="20" style="238" customWidth="1"/>
    <col min="9739" max="9739" width="1.6640625" style="238" customWidth="1"/>
    <col min="9740" max="9984" width="9.33203125" style="238"/>
    <col min="9985" max="9985" width="8.33203125" style="238" customWidth="1"/>
    <col min="9986" max="9986" width="1.6640625" style="238" customWidth="1"/>
    <col min="9987" max="9988" width="5" style="238" customWidth="1"/>
    <col min="9989" max="9989" width="11.6640625" style="238" customWidth="1"/>
    <col min="9990" max="9990" width="9.1640625" style="238" customWidth="1"/>
    <col min="9991" max="9991" width="5" style="238" customWidth="1"/>
    <col min="9992" max="9992" width="77.83203125" style="238" customWidth="1"/>
    <col min="9993" max="9994" width="20" style="238" customWidth="1"/>
    <col min="9995" max="9995" width="1.6640625" style="238" customWidth="1"/>
    <col min="9996" max="10240" width="9.33203125" style="238"/>
    <col min="10241" max="10241" width="8.33203125" style="238" customWidth="1"/>
    <col min="10242" max="10242" width="1.6640625" style="238" customWidth="1"/>
    <col min="10243" max="10244" width="5" style="238" customWidth="1"/>
    <col min="10245" max="10245" width="11.6640625" style="238" customWidth="1"/>
    <col min="10246" max="10246" width="9.1640625" style="238" customWidth="1"/>
    <col min="10247" max="10247" width="5" style="238" customWidth="1"/>
    <col min="10248" max="10248" width="77.83203125" style="238" customWidth="1"/>
    <col min="10249" max="10250" width="20" style="238" customWidth="1"/>
    <col min="10251" max="10251" width="1.6640625" style="238" customWidth="1"/>
    <col min="10252" max="10496" width="9.33203125" style="238"/>
    <col min="10497" max="10497" width="8.33203125" style="238" customWidth="1"/>
    <col min="10498" max="10498" width="1.6640625" style="238" customWidth="1"/>
    <col min="10499" max="10500" width="5" style="238" customWidth="1"/>
    <col min="10501" max="10501" width="11.6640625" style="238" customWidth="1"/>
    <col min="10502" max="10502" width="9.1640625" style="238" customWidth="1"/>
    <col min="10503" max="10503" width="5" style="238" customWidth="1"/>
    <col min="10504" max="10504" width="77.83203125" style="238" customWidth="1"/>
    <col min="10505" max="10506" width="20" style="238" customWidth="1"/>
    <col min="10507" max="10507" width="1.6640625" style="238" customWidth="1"/>
    <col min="10508" max="10752" width="9.33203125" style="238"/>
    <col min="10753" max="10753" width="8.33203125" style="238" customWidth="1"/>
    <col min="10754" max="10754" width="1.6640625" style="238" customWidth="1"/>
    <col min="10755" max="10756" width="5" style="238" customWidth="1"/>
    <col min="10757" max="10757" width="11.6640625" style="238" customWidth="1"/>
    <col min="10758" max="10758" width="9.1640625" style="238" customWidth="1"/>
    <col min="10759" max="10759" width="5" style="238" customWidth="1"/>
    <col min="10760" max="10760" width="77.83203125" style="238" customWidth="1"/>
    <col min="10761" max="10762" width="20" style="238" customWidth="1"/>
    <col min="10763" max="10763" width="1.6640625" style="238" customWidth="1"/>
    <col min="10764" max="11008" width="9.33203125" style="238"/>
    <col min="11009" max="11009" width="8.33203125" style="238" customWidth="1"/>
    <col min="11010" max="11010" width="1.6640625" style="238" customWidth="1"/>
    <col min="11011" max="11012" width="5" style="238" customWidth="1"/>
    <col min="11013" max="11013" width="11.6640625" style="238" customWidth="1"/>
    <col min="11014" max="11014" width="9.1640625" style="238" customWidth="1"/>
    <col min="11015" max="11015" width="5" style="238" customWidth="1"/>
    <col min="11016" max="11016" width="77.83203125" style="238" customWidth="1"/>
    <col min="11017" max="11018" width="20" style="238" customWidth="1"/>
    <col min="11019" max="11019" width="1.6640625" style="238" customWidth="1"/>
    <col min="11020" max="11264" width="9.33203125" style="238"/>
    <col min="11265" max="11265" width="8.33203125" style="238" customWidth="1"/>
    <col min="11266" max="11266" width="1.6640625" style="238" customWidth="1"/>
    <col min="11267" max="11268" width="5" style="238" customWidth="1"/>
    <col min="11269" max="11269" width="11.6640625" style="238" customWidth="1"/>
    <col min="11270" max="11270" width="9.1640625" style="238" customWidth="1"/>
    <col min="11271" max="11271" width="5" style="238" customWidth="1"/>
    <col min="11272" max="11272" width="77.83203125" style="238" customWidth="1"/>
    <col min="11273" max="11274" width="20" style="238" customWidth="1"/>
    <col min="11275" max="11275" width="1.6640625" style="238" customWidth="1"/>
    <col min="11276" max="11520" width="9.33203125" style="238"/>
    <col min="11521" max="11521" width="8.33203125" style="238" customWidth="1"/>
    <col min="11522" max="11522" width="1.6640625" style="238" customWidth="1"/>
    <col min="11523" max="11524" width="5" style="238" customWidth="1"/>
    <col min="11525" max="11525" width="11.6640625" style="238" customWidth="1"/>
    <col min="11526" max="11526" width="9.1640625" style="238" customWidth="1"/>
    <col min="11527" max="11527" width="5" style="238" customWidth="1"/>
    <col min="11528" max="11528" width="77.83203125" style="238" customWidth="1"/>
    <col min="11529" max="11530" width="20" style="238" customWidth="1"/>
    <col min="11531" max="11531" width="1.6640625" style="238" customWidth="1"/>
    <col min="11532" max="11776" width="9.33203125" style="238"/>
    <col min="11777" max="11777" width="8.33203125" style="238" customWidth="1"/>
    <col min="11778" max="11778" width="1.6640625" style="238" customWidth="1"/>
    <col min="11779" max="11780" width="5" style="238" customWidth="1"/>
    <col min="11781" max="11781" width="11.6640625" style="238" customWidth="1"/>
    <col min="11782" max="11782" width="9.1640625" style="238" customWidth="1"/>
    <col min="11783" max="11783" width="5" style="238" customWidth="1"/>
    <col min="11784" max="11784" width="77.83203125" style="238" customWidth="1"/>
    <col min="11785" max="11786" width="20" style="238" customWidth="1"/>
    <col min="11787" max="11787" width="1.6640625" style="238" customWidth="1"/>
    <col min="11788" max="12032" width="9.33203125" style="238"/>
    <col min="12033" max="12033" width="8.33203125" style="238" customWidth="1"/>
    <col min="12034" max="12034" width="1.6640625" style="238" customWidth="1"/>
    <col min="12035" max="12036" width="5" style="238" customWidth="1"/>
    <col min="12037" max="12037" width="11.6640625" style="238" customWidth="1"/>
    <col min="12038" max="12038" width="9.1640625" style="238" customWidth="1"/>
    <col min="12039" max="12039" width="5" style="238" customWidth="1"/>
    <col min="12040" max="12040" width="77.83203125" style="238" customWidth="1"/>
    <col min="12041" max="12042" width="20" style="238" customWidth="1"/>
    <col min="12043" max="12043" width="1.6640625" style="238" customWidth="1"/>
    <col min="12044" max="12288" width="9.33203125" style="238"/>
    <col min="12289" max="12289" width="8.33203125" style="238" customWidth="1"/>
    <col min="12290" max="12290" width="1.6640625" style="238" customWidth="1"/>
    <col min="12291" max="12292" width="5" style="238" customWidth="1"/>
    <col min="12293" max="12293" width="11.6640625" style="238" customWidth="1"/>
    <col min="12294" max="12294" width="9.1640625" style="238" customWidth="1"/>
    <col min="12295" max="12295" width="5" style="238" customWidth="1"/>
    <col min="12296" max="12296" width="77.83203125" style="238" customWidth="1"/>
    <col min="12297" max="12298" width="20" style="238" customWidth="1"/>
    <col min="12299" max="12299" width="1.6640625" style="238" customWidth="1"/>
    <col min="12300" max="12544" width="9.33203125" style="238"/>
    <col min="12545" max="12545" width="8.33203125" style="238" customWidth="1"/>
    <col min="12546" max="12546" width="1.6640625" style="238" customWidth="1"/>
    <col min="12547" max="12548" width="5" style="238" customWidth="1"/>
    <col min="12549" max="12549" width="11.6640625" style="238" customWidth="1"/>
    <col min="12550" max="12550" width="9.1640625" style="238" customWidth="1"/>
    <col min="12551" max="12551" width="5" style="238" customWidth="1"/>
    <col min="12552" max="12552" width="77.83203125" style="238" customWidth="1"/>
    <col min="12553" max="12554" width="20" style="238" customWidth="1"/>
    <col min="12555" max="12555" width="1.6640625" style="238" customWidth="1"/>
    <col min="12556" max="12800" width="9.33203125" style="238"/>
    <col min="12801" max="12801" width="8.33203125" style="238" customWidth="1"/>
    <col min="12802" max="12802" width="1.6640625" style="238" customWidth="1"/>
    <col min="12803" max="12804" width="5" style="238" customWidth="1"/>
    <col min="12805" max="12805" width="11.6640625" style="238" customWidth="1"/>
    <col min="12806" max="12806" width="9.1640625" style="238" customWidth="1"/>
    <col min="12807" max="12807" width="5" style="238" customWidth="1"/>
    <col min="12808" max="12808" width="77.83203125" style="238" customWidth="1"/>
    <col min="12809" max="12810" width="20" style="238" customWidth="1"/>
    <col min="12811" max="12811" width="1.6640625" style="238" customWidth="1"/>
    <col min="12812" max="13056" width="9.33203125" style="238"/>
    <col min="13057" max="13057" width="8.33203125" style="238" customWidth="1"/>
    <col min="13058" max="13058" width="1.6640625" style="238" customWidth="1"/>
    <col min="13059" max="13060" width="5" style="238" customWidth="1"/>
    <col min="13061" max="13061" width="11.6640625" style="238" customWidth="1"/>
    <col min="13062" max="13062" width="9.1640625" style="238" customWidth="1"/>
    <col min="13063" max="13063" width="5" style="238" customWidth="1"/>
    <col min="13064" max="13064" width="77.83203125" style="238" customWidth="1"/>
    <col min="13065" max="13066" width="20" style="238" customWidth="1"/>
    <col min="13067" max="13067" width="1.6640625" style="238" customWidth="1"/>
    <col min="13068" max="13312" width="9.33203125" style="238"/>
    <col min="13313" max="13313" width="8.33203125" style="238" customWidth="1"/>
    <col min="13314" max="13314" width="1.6640625" style="238" customWidth="1"/>
    <col min="13315" max="13316" width="5" style="238" customWidth="1"/>
    <col min="13317" max="13317" width="11.6640625" style="238" customWidth="1"/>
    <col min="13318" max="13318" width="9.1640625" style="238" customWidth="1"/>
    <col min="13319" max="13319" width="5" style="238" customWidth="1"/>
    <col min="13320" max="13320" width="77.83203125" style="238" customWidth="1"/>
    <col min="13321" max="13322" width="20" style="238" customWidth="1"/>
    <col min="13323" max="13323" width="1.6640625" style="238" customWidth="1"/>
    <col min="13324" max="13568" width="9.33203125" style="238"/>
    <col min="13569" max="13569" width="8.33203125" style="238" customWidth="1"/>
    <col min="13570" max="13570" width="1.6640625" style="238" customWidth="1"/>
    <col min="13571" max="13572" width="5" style="238" customWidth="1"/>
    <col min="13573" max="13573" width="11.6640625" style="238" customWidth="1"/>
    <col min="13574" max="13574" width="9.1640625" style="238" customWidth="1"/>
    <col min="13575" max="13575" width="5" style="238" customWidth="1"/>
    <col min="13576" max="13576" width="77.83203125" style="238" customWidth="1"/>
    <col min="13577" max="13578" width="20" style="238" customWidth="1"/>
    <col min="13579" max="13579" width="1.6640625" style="238" customWidth="1"/>
    <col min="13580" max="13824" width="9.33203125" style="238"/>
    <col min="13825" max="13825" width="8.33203125" style="238" customWidth="1"/>
    <col min="13826" max="13826" width="1.6640625" style="238" customWidth="1"/>
    <col min="13827" max="13828" width="5" style="238" customWidth="1"/>
    <col min="13829" max="13829" width="11.6640625" style="238" customWidth="1"/>
    <col min="13830" max="13830" width="9.1640625" style="238" customWidth="1"/>
    <col min="13831" max="13831" width="5" style="238" customWidth="1"/>
    <col min="13832" max="13832" width="77.83203125" style="238" customWidth="1"/>
    <col min="13833" max="13834" width="20" style="238" customWidth="1"/>
    <col min="13835" max="13835" width="1.6640625" style="238" customWidth="1"/>
    <col min="13836" max="14080" width="9.33203125" style="238"/>
    <col min="14081" max="14081" width="8.33203125" style="238" customWidth="1"/>
    <col min="14082" max="14082" width="1.6640625" style="238" customWidth="1"/>
    <col min="14083" max="14084" width="5" style="238" customWidth="1"/>
    <col min="14085" max="14085" width="11.6640625" style="238" customWidth="1"/>
    <col min="14086" max="14086" width="9.1640625" style="238" customWidth="1"/>
    <col min="14087" max="14087" width="5" style="238" customWidth="1"/>
    <col min="14088" max="14088" width="77.83203125" style="238" customWidth="1"/>
    <col min="14089" max="14090" width="20" style="238" customWidth="1"/>
    <col min="14091" max="14091" width="1.6640625" style="238" customWidth="1"/>
    <col min="14092" max="14336" width="9.33203125" style="238"/>
    <col min="14337" max="14337" width="8.33203125" style="238" customWidth="1"/>
    <col min="14338" max="14338" width="1.6640625" style="238" customWidth="1"/>
    <col min="14339" max="14340" width="5" style="238" customWidth="1"/>
    <col min="14341" max="14341" width="11.6640625" style="238" customWidth="1"/>
    <col min="14342" max="14342" width="9.1640625" style="238" customWidth="1"/>
    <col min="14343" max="14343" width="5" style="238" customWidth="1"/>
    <col min="14344" max="14344" width="77.83203125" style="238" customWidth="1"/>
    <col min="14345" max="14346" width="20" style="238" customWidth="1"/>
    <col min="14347" max="14347" width="1.6640625" style="238" customWidth="1"/>
    <col min="14348" max="14592" width="9.33203125" style="238"/>
    <col min="14593" max="14593" width="8.33203125" style="238" customWidth="1"/>
    <col min="14594" max="14594" width="1.6640625" style="238" customWidth="1"/>
    <col min="14595" max="14596" width="5" style="238" customWidth="1"/>
    <col min="14597" max="14597" width="11.6640625" style="238" customWidth="1"/>
    <col min="14598" max="14598" width="9.1640625" style="238" customWidth="1"/>
    <col min="14599" max="14599" width="5" style="238" customWidth="1"/>
    <col min="14600" max="14600" width="77.83203125" style="238" customWidth="1"/>
    <col min="14601" max="14602" width="20" style="238" customWidth="1"/>
    <col min="14603" max="14603" width="1.6640625" style="238" customWidth="1"/>
    <col min="14604" max="14848" width="9.33203125" style="238"/>
    <col min="14849" max="14849" width="8.33203125" style="238" customWidth="1"/>
    <col min="14850" max="14850" width="1.6640625" style="238" customWidth="1"/>
    <col min="14851" max="14852" width="5" style="238" customWidth="1"/>
    <col min="14853" max="14853" width="11.6640625" style="238" customWidth="1"/>
    <col min="14854" max="14854" width="9.1640625" style="238" customWidth="1"/>
    <col min="14855" max="14855" width="5" style="238" customWidth="1"/>
    <col min="14856" max="14856" width="77.83203125" style="238" customWidth="1"/>
    <col min="14857" max="14858" width="20" style="238" customWidth="1"/>
    <col min="14859" max="14859" width="1.6640625" style="238" customWidth="1"/>
    <col min="14860" max="15104" width="9.33203125" style="238"/>
    <col min="15105" max="15105" width="8.33203125" style="238" customWidth="1"/>
    <col min="15106" max="15106" width="1.6640625" style="238" customWidth="1"/>
    <col min="15107" max="15108" width="5" style="238" customWidth="1"/>
    <col min="15109" max="15109" width="11.6640625" style="238" customWidth="1"/>
    <col min="15110" max="15110" width="9.1640625" style="238" customWidth="1"/>
    <col min="15111" max="15111" width="5" style="238" customWidth="1"/>
    <col min="15112" max="15112" width="77.83203125" style="238" customWidth="1"/>
    <col min="15113" max="15114" width="20" style="238" customWidth="1"/>
    <col min="15115" max="15115" width="1.6640625" style="238" customWidth="1"/>
    <col min="15116" max="15360" width="9.33203125" style="238"/>
    <col min="15361" max="15361" width="8.33203125" style="238" customWidth="1"/>
    <col min="15362" max="15362" width="1.6640625" style="238" customWidth="1"/>
    <col min="15363" max="15364" width="5" style="238" customWidth="1"/>
    <col min="15365" max="15365" width="11.6640625" style="238" customWidth="1"/>
    <col min="15366" max="15366" width="9.1640625" style="238" customWidth="1"/>
    <col min="15367" max="15367" width="5" style="238" customWidth="1"/>
    <col min="15368" max="15368" width="77.83203125" style="238" customWidth="1"/>
    <col min="15369" max="15370" width="20" style="238" customWidth="1"/>
    <col min="15371" max="15371" width="1.6640625" style="238" customWidth="1"/>
    <col min="15372" max="15616" width="9.33203125" style="238"/>
    <col min="15617" max="15617" width="8.33203125" style="238" customWidth="1"/>
    <col min="15618" max="15618" width="1.6640625" style="238" customWidth="1"/>
    <col min="15619" max="15620" width="5" style="238" customWidth="1"/>
    <col min="15621" max="15621" width="11.6640625" style="238" customWidth="1"/>
    <col min="15622" max="15622" width="9.1640625" style="238" customWidth="1"/>
    <col min="15623" max="15623" width="5" style="238" customWidth="1"/>
    <col min="15624" max="15624" width="77.83203125" style="238" customWidth="1"/>
    <col min="15625" max="15626" width="20" style="238" customWidth="1"/>
    <col min="15627" max="15627" width="1.6640625" style="238" customWidth="1"/>
    <col min="15628" max="15872" width="9.33203125" style="238"/>
    <col min="15873" max="15873" width="8.33203125" style="238" customWidth="1"/>
    <col min="15874" max="15874" width="1.6640625" style="238" customWidth="1"/>
    <col min="15875" max="15876" width="5" style="238" customWidth="1"/>
    <col min="15877" max="15877" width="11.6640625" style="238" customWidth="1"/>
    <col min="15878" max="15878" width="9.1640625" style="238" customWidth="1"/>
    <col min="15879" max="15879" width="5" style="238" customWidth="1"/>
    <col min="15880" max="15880" width="77.83203125" style="238" customWidth="1"/>
    <col min="15881" max="15882" width="20" style="238" customWidth="1"/>
    <col min="15883" max="15883" width="1.6640625" style="238" customWidth="1"/>
    <col min="15884" max="16128" width="9.33203125" style="238"/>
    <col min="16129" max="16129" width="8.33203125" style="238" customWidth="1"/>
    <col min="16130" max="16130" width="1.6640625" style="238" customWidth="1"/>
    <col min="16131" max="16132" width="5" style="238" customWidth="1"/>
    <col min="16133" max="16133" width="11.6640625" style="238" customWidth="1"/>
    <col min="16134" max="16134" width="9.1640625" style="238" customWidth="1"/>
    <col min="16135" max="16135" width="5" style="238" customWidth="1"/>
    <col min="16136" max="16136" width="77.83203125" style="238" customWidth="1"/>
    <col min="16137" max="16138" width="20" style="238" customWidth="1"/>
    <col min="16139" max="16139" width="1.6640625" style="238" customWidth="1"/>
    <col min="16140" max="16384" width="9.33203125" style="238"/>
  </cols>
  <sheetData>
    <row r="1" spans="2:11" ht="37.5" customHeight="1" x14ac:dyDescent="0.3"/>
    <row r="2" spans="2:11" ht="7.5" customHeight="1" x14ac:dyDescent="0.3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244" customFormat="1" ht="45" customHeight="1" x14ac:dyDescent="0.3">
      <c r="B3" s="242"/>
      <c r="C3" s="360" t="s">
        <v>529</v>
      </c>
      <c r="D3" s="360"/>
      <c r="E3" s="360"/>
      <c r="F3" s="360"/>
      <c r="G3" s="360"/>
      <c r="H3" s="360"/>
      <c r="I3" s="360"/>
      <c r="J3" s="360"/>
      <c r="K3" s="243"/>
    </row>
    <row r="4" spans="2:11" ht="25.5" customHeight="1" x14ac:dyDescent="0.3">
      <c r="B4" s="245"/>
      <c r="C4" s="366" t="s">
        <v>530</v>
      </c>
      <c r="D4" s="366"/>
      <c r="E4" s="366"/>
      <c r="F4" s="366"/>
      <c r="G4" s="366"/>
      <c r="H4" s="366"/>
      <c r="I4" s="366"/>
      <c r="J4" s="366"/>
      <c r="K4" s="246"/>
    </row>
    <row r="5" spans="2:11" ht="5.25" customHeight="1" x14ac:dyDescent="0.3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 x14ac:dyDescent="0.3">
      <c r="B6" s="245"/>
      <c r="C6" s="365" t="s">
        <v>531</v>
      </c>
      <c r="D6" s="365"/>
      <c r="E6" s="365"/>
      <c r="F6" s="365"/>
      <c r="G6" s="365"/>
      <c r="H6" s="365"/>
      <c r="I6" s="365"/>
      <c r="J6" s="365"/>
      <c r="K6" s="246"/>
    </row>
    <row r="7" spans="2:11" ht="15" customHeight="1" x14ac:dyDescent="0.3">
      <c r="B7" s="248"/>
      <c r="C7" s="365" t="s">
        <v>532</v>
      </c>
      <c r="D7" s="365"/>
      <c r="E7" s="365"/>
      <c r="F7" s="365"/>
      <c r="G7" s="365"/>
      <c r="H7" s="365"/>
      <c r="I7" s="365"/>
      <c r="J7" s="365"/>
      <c r="K7" s="246"/>
    </row>
    <row r="8" spans="2:11" ht="12.75" customHeight="1" x14ac:dyDescent="0.3">
      <c r="B8" s="248"/>
      <c r="C8" s="249"/>
      <c r="D8" s="249"/>
      <c r="E8" s="249"/>
      <c r="F8" s="249"/>
      <c r="G8" s="249"/>
      <c r="H8" s="249"/>
      <c r="I8" s="249"/>
      <c r="J8" s="249"/>
      <c r="K8" s="246"/>
    </row>
    <row r="9" spans="2:11" ht="15" customHeight="1" x14ac:dyDescent="0.3">
      <c r="B9" s="248"/>
      <c r="C9" s="365" t="s">
        <v>533</v>
      </c>
      <c r="D9" s="365"/>
      <c r="E9" s="365"/>
      <c r="F9" s="365"/>
      <c r="G9" s="365"/>
      <c r="H9" s="365"/>
      <c r="I9" s="365"/>
      <c r="J9" s="365"/>
      <c r="K9" s="246"/>
    </row>
    <row r="10" spans="2:11" ht="15" customHeight="1" x14ac:dyDescent="0.3">
      <c r="B10" s="248"/>
      <c r="C10" s="249"/>
      <c r="D10" s="365" t="s">
        <v>534</v>
      </c>
      <c r="E10" s="365"/>
      <c r="F10" s="365"/>
      <c r="G10" s="365"/>
      <c r="H10" s="365"/>
      <c r="I10" s="365"/>
      <c r="J10" s="365"/>
      <c r="K10" s="246"/>
    </row>
    <row r="11" spans="2:11" ht="15" customHeight="1" x14ac:dyDescent="0.3">
      <c r="B11" s="248"/>
      <c r="C11" s="250"/>
      <c r="D11" s="365" t="s">
        <v>535</v>
      </c>
      <c r="E11" s="365"/>
      <c r="F11" s="365"/>
      <c r="G11" s="365"/>
      <c r="H11" s="365"/>
      <c r="I11" s="365"/>
      <c r="J11" s="365"/>
      <c r="K11" s="246"/>
    </row>
    <row r="12" spans="2:11" ht="12.75" customHeight="1" x14ac:dyDescent="0.3">
      <c r="B12" s="248"/>
      <c r="C12" s="250"/>
      <c r="D12" s="250"/>
      <c r="E12" s="250"/>
      <c r="F12" s="250"/>
      <c r="G12" s="250"/>
      <c r="H12" s="250"/>
      <c r="I12" s="250"/>
      <c r="J12" s="250"/>
      <c r="K12" s="246"/>
    </row>
    <row r="13" spans="2:11" ht="15" customHeight="1" x14ac:dyDescent="0.3">
      <c r="B13" s="248"/>
      <c r="C13" s="250"/>
      <c r="D13" s="365" t="s">
        <v>536</v>
      </c>
      <c r="E13" s="365"/>
      <c r="F13" s="365"/>
      <c r="G13" s="365"/>
      <c r="H13" s="365"/>
      <c r="I13" s="365"/>
      <c r="J13" s="365"/>
      <c r="K13" s="246"/>
    </row>
    <row r="14" spans="2:11" ht="15" customHeight="1" x14ac:dyDescent="0.3">
      <c r="B14" s="248"/>
      <c r="C14" s="250"/>
      <c r="D14" s="365" t="s">
        <v>537</v>
      </c>
      <c r="E14" s="365"/>
      <c r="F14" s="365"/>
      <c r="G14" s="365"/>
      <c r="H14" s="365"/>
      <c r="I14" s="365"/>
      <c r="J14" s="365"/>
      <c r="K14" s="246"/>
    </row>
    <row r="15" spans="2:11" ht="15" customHeight="1" x14ac:dyDescent="0.3">
      <c r="B15" s="248"/>
      <c r="C15" s="250"/>
      <c r="D15" s="365" t="s">
        <v>538</v>
      </c>
      <c r="E15" s="365"/>
      <c r="F15" s="365"/>
      <c r="G15" s="365"/>
      <c r="H15" s="365"/>
      <c r="I15" s="365"/>
      <c r="J15" s="365"/>
      <c r="K15" s="246"/>
    </row>
    <row r="16" spans="2:11" ht="15" customHeight="1" x14ac:dyDescent="0.3">
      <c r="B16" s="248"/>
      <c r="C16" s="250"/>
      <c r="D16" s="250"/>
      <c r="E16" s="251" t="s">
        <v>81</v>
      </c>
      <c r="F16" s="365" t="s">
        <v>539</v>
      </c>
      <c r="G16" s="365"/>
      <c r="H16" s="365"/>
      <c r="I16" s="365"/>
      <c r="J16" s="365"/>
      <c r="K16" s="246"/>
    </row>
    <row r="17" spans="2:11" ht="15" customHeight="1" x14ac:dyDescent="0.3">
      <c r="B17" s="248"/>
      <c r="C17" s="250"/>
      <c r="D17" s="250"/>
      <c r="E17" s="251" t="s">
        <v>540</v>
      </c>
      <c r="F17" s="365" t="s">
        <v>541</v>
      </c>
      <c r="G17" s="365"/>
      <c r="H17" s="365"/>
      <c r="I17" s="365"/>
      <c r="J17" s="365"/>
      <c r="K17" s="246"/>
    </row>
    <row r="18" spans="2:11" ht="15" customHeight="1" x14ac:dyDescent="0.3">
      <c r="B18" s="248"/>
      <c r="C18" s="250"/>
      <c r="D18" s="250"/>
      <c r="E18" s="251" t="s">
        <v>542</v>
      </c>
      <c r="F18" s="365" t="s">
        <v>543</v>
      </c>
      <c r="G18" s="365"/>
      <c r="H18" s="365"/>
      <c r="I18" s="365"/>
      <c r="J18" s="365"/>
      <c r="K18" s="246"/>
    </row>
    <row r="19" spans="2:11" ht="15" customHeight="1" x14ac:dyDescent="0.3">
      <c r="B19" s="248"/>
      <c r="C19" s="250"/>
      <c r="D19" s="250"/>
      <c r="E19" s="251" t="s">
        <v>544</v>
      </c>
      <c r="F19" s="365" t="s">
        <v>545</v>
      </c>
      <c r="G19" s="365"/>
      <c r="H19" s="365"/>
      <c r="I19" s="365"/>
      <c r="J19" s="365"/>
      <c r="K19" s="246"/>
    </row>
    <row r="20" spans="2:11" ht="15" customHeight="1" x14ac:dyDescent="0.3">
      <c r="B20" s="248"/>
      <c r="C20" s="250"/>
      <c r="D20" s="250"/>
      <c r="E20" s="251" t="s">
        <v>546</v>
      </c>
      <c r="F20" s="365" t="s">
        <v>547</v>
      </c>
      <c r="G20" s="365"/>
      <c r="H20" s="365"/>
      <c r="I20" s="365"/>
      <c r="J20" s="365"/>
      <c r="K20" s="246"/>
    </row>
    <row r="21" spans="2:11" ht="15" customHeight="1" x14ac:dyDescent="0.3">
      <c r="B21" s="248"/>
      <c r="C21" s="250"/>
      <c r="D21" s="250"/>
      <c r="E21" s="251" t="s">
        <v>548</v>
      </c>
      <c r="F21" s="365" t="s">
        <v>549</v>
      </c>
      <c r="G21" s="365"/>
      <c r="H21" s="365"/>
      <c r="I21" s="365"/>
      <c r="J21" s="365"/>
      <c r="K21" s="246"/>
    </row>
    <row r="22" spans="2:11" ht="12.75" customHeight="1" x14ac:dyDescent="0.3">
      <c r="B22" s="248"/>
      <c r="C22" s="250"/>
      <c r="D22" s="250"/>
      <c r="E22" s="250"/>
      <c r="F22" s="250"/>
      <c r="G22" s="250"/>
      <c r="H22" s="250"/>
      <c r="I22" s="250"/>
      <c r="J22" s="250"/>
      <c r="K22" s="246"/>
    </row>
    <row r="23" spans="2:11" ht="15" customHeight="1" x14ac:dyDescent="0.3">
      <c r="B23" s="248"/>
      <c r="C23" s="365" t="s">
        <v>550</v>
      </c>
      <c r="D23" s="365"/>
      <c r="E23" s="365"/>
      <c r="F23" s="365"/>
      <c r="G23" s="365"/>
      <c r="H23" s="365"/>
      <c r="I23" s="365"/>
      <c r="J23" s="365"/>
      <c r="K23" s="246"/>
    </row>
    <row r="24" spans="2:11" ht="15" customHeight="1" x14ac:dyDescent="0.3">
      <c r="B24" s="248"/>
      <c r="C24" s="365" t="s">
        <v>551</v>
      </c>
      <c r="D24" s="365"/>
      <c r="E24" s="365"/>
      <c r="F24" s="365"/>
      <c r="G24" s="365"/>
      <c r="H24" s="365"/>
      <c r="I24" s="365"/>
      <c r="J24" s="365"/>
      <c r="K24" s="246"/>
    </row>
    <row r="25" spans="2:11" ht="15" customHeight="1" x14ac:dyDescent="0.3">
      <c r="B25" s="248"/>
      <c r="C25" s="249"/>
      <c r="D25" s="365" t="s">
        <v>552</v>
      </c>
      <c r="E25" s="365"/>
      <c r="F25" s="365"/>
      <c r="G25" s="365"/>
      <c r="H25" s="365"/>
      <c r="I25" s="365"/>
      <c r="J25" s="365"/>
      <c r="K25" s="246"/>
    </row>
    <row r="26" spans="2:11" ht="15" customHeight="1" x14ac:dyDescent="0.3">
      <c r="B26" s="248"/>
      <c r="C26" s="250"/>
      <c r="D26" s="365" t="s">
        <v>553</v>
      </c>
      <c r="E26" s="365"/>
      <c r="F26" s="365"/>
      <c r="G26" s="365"/>
      <c r="H26" s="365"/>
      <c r="I26" s="365"/>
      <c r="J26" s="365"/>
      <c r="K26" s="246"/>
    </row>
    <row r="27" spans="2:11" ht="12.75" customHeight="1" x14ac:dyDescent="0.3">
      <c r="B27" s="248"/>
      <c r="C27" s="250"/>
      <c r="D27" s="250"/>
      <c r="E27" s="250"/>
      <c r="F27" s="250"/>
      <c r="G27" s="250"/>
      <c r="H27" s="250"/>
      <c r="I27" s="250"/>
      <c r="J27" s="250"/>
      <c r="K27" s="246"/>
    </row>
    <row r="28" spans="2:11" ht="15" customHeight="1" x14ac:dyDescent="0.3">
      <c r="B28" s="248"/>
      <c r="C28" s="250"/>
      <c r="D28" s="365" t="s">
        <v>554</v>
      </c>
      <c r="E28" s="365"/>
      <c r="F28" s="365"/>
      <c r="G28" s="365"/>
      <c r="H28" s="365"/>
      <c r="I28" s="365"/>
      <c r="J28" s="365"/>
      <c r="K28" s="246"/>
    </row>
    <row r="29" spans="2:11" ht="15" customHeight="1" x14ac:dyDescent="0.3">
      <c r="B29" s="248"/>
      <c r="C29" s="250"/>
      <c r="D29" s="365" t="s">
        <v>555</v>
      </c>
      <c r="E29" s="365"/>
      <c r="F29" s="365"/>
      <c r="G29" s="365"/>
      <c r="H29" s="365"/>
      <c r="I29" s="365"/>
      <c r="J29" s="365"/>
      <c r="K29" s="246"/>
    </row>
    <row r="30" spans="2:11" ht="12.75" customHeight="1" x14ac:dyDescent="0.3">
      <c r="B30" s="248"/>
      <c r="C30" s="250"/>
      <c r="D30" s="250"/>
      <c r="E30" s="250"/>
      <c r="F30" s="250"/>
      <c r="G30" s="250"/>
      <c r="H30" s="250"/>
      <c r="I30" s="250"/>
      <c r="J30" s="250"/>
      <c r="K30" s="246"/>
    </row>
    <row r="31" spans="2:11" ht="15" customHeight="1" x14ac:dyDescent="0.3">
      <c r="B31" s="248"/>
      <c r="C31" s="250"/>
      <c r="D31" s="365" t="s">
        <v>556</v>
      </c>
      <c r="E31" s="365"/>
      <c r="F31" s="365"/>
      <c r="G31" s="365"/>
      <c r="H31" s="365"/>
      <c r="I31" s="365"/>
      <c r="J31" s="365"/>
      <c r="K31" s="246"/>
    </row>
    <row r="32" spans="2:11" ht="15" customHeight="1" x14ac:dyDescent="0.3">
      <c r="B32" s="248"/>
      <c r="C32" s="250"/>
      <c r="D32" s="365" t="s">
        <v>557</v>
      </c>
      <c r="E32" s="365"/>
      <c r="F32" s="365"/>
      <c r="G32" s="365"/>
      <c r="H32" s="365"/>
      <c r="I32" s="365"/>
      <c r="J32" s="365"/>
      <c r="K32" s="246"/>
    </row>
    <row r="33" spans="2:11" ht="15" customHeight="1" x14ac:dyDescent="0.3">
      <c r="B33" s="248"/>
      <c r="C33" s="250"/>
      <c r="D33" s="365" t="s">
        <v>558</v>
      </c>
      <c r="E33" s="365"/>
      <c r="F33" s="365"/>
      <c r="G33" s="365"/>
      <c r="H33" s="365"/>
      <c r="I33" s="365"/>
      <c r="J33" s="365"/>
      <c r="K33" s="246"/>
    </row>
    <row r="34" spans="2:11" ht="15" customHeight="1" x14ac:dyDescent="0.3">
      <c r="B34" s="248"/>
      <c r="C34" s="250"/>
      <c r="D34" s="249"/>
      <c r="E34" s="252" t="s">
        <v>107</v>
      </c>
      <c r="F34" s="249"/>
      <c r="G34" s="365" t="s">
        <v>559</v>
      </c>
      <c r="H34" s="365"/>
      <c r="I34" s="365"/>
      <c r="J34" s="365"/>
      <c r="K34" s="246"/>
    </row>
    <row r="35" spans="2:11" ht="30.75" customHeight="1" x14ac:dyDescent="0.3">
      <c r="B35" s="248"/>
      <c r="C35" s="250"/>
      <c r="D35" s="249"/>
      <c r="E35" s="252" t="s">
        <v>560</v>
      </c>
      <c r="F35" s="249"/>
      <c r="G35" s="365" t="s">
        <v>561</v>
      </c>
      <c r="H35" s="365"/>
      <c r="I35" s="365"/>
      <c r="J35" s="365"/>
      <c r="K35" s="246"/>
    </row>
    <row r="36" spans="2:11" ht="15" customHeight="1" x14ac:dyDescent="0.3">
      <c r="B36" s="248"/>
      <c r="C36" s="250"/>
      <c r="D36" s="249"/>
      <c r="E36" s="252" t="s">
        <v>56</v>
      </c>
      <c r="F36" s="249"/>
      <c r="G36" s="365" t="s">
        <v>562</v>
      </c>
      <c r="H36" s="365"/>
      <c r="I36" s="365"/>
      <c r="J36" s="365"/>
      <c r="K36" s="246"/>
    </row>
    <row r="37" spans="2:11" ht="15" customHeight="1" x14ac:dyDescent="0.3">
      <c r="B37" s="248"/>
      <c r="C37" s="250"/>
      <c r="D37" s="249"/>
      <c r="E37" s="252" t="s">
        <v>108</v>
      </c>
      <c r="F37" s="249"/>
      <c r="G37" s="365" t="s">
        <v>563</v>
      </c>
      <c r="H37" s="365"/>
      <c r="I37" s="365"/>
      <c r="J37" s="365"/>
      <c r="K37" s="246"/>
    </row>
    <row r="38" spans="2:11" ht="15" customHeight="1" x14ac:dyDescent="0.3">
      <c r="B38" s="248"/>
      <c r="C38" s="250"/>
      <c r="D38" s="249"/>
      <c r="E38" s="252" t="s">
        <v>109</v>
      </c>
      <c r="F38" s="249"/>
      <c r="G38" s="365" t="s">
        <v>564</v>
      </c>
      <c r="H38" s="365"/>
      <c r="I38" s="365"/>
      <c r="J38" s="365"/>
      <c r="K38" s="246"/>
    </row>
    <row r="39" spans="2:11" ht="15" customHeight="1" x14ac:dyDescent="0.3">
      <c r="B39" s="248"/>
      <c r="C39" s="250"/>
      <c r="D39" s="249"/>
      <c r="E39" s="252" t="s">
        <v>110</v>
      </c>
      <c r="F39" s="249"/>
      <c r="G39" s="365" t="s">
        <v>565</v>
      </c>
      <c r="H39" s="365"/>
      <c r="I39" s="365"/>
      <c r="J39" s="365"/>
      <c r="K39" s="246"/>
    </row>
    <row r="40" spans="2:11" ht="15" customHeight="1" x14ac:dyDescent="0.3">
      <c r="B40" s="248"/>
      <c r="C40" s="250"/>
      <c r="D40" s="249"/>
      <c r="E40" s="252" t="s">
        <v>566</v>
      </c>
      <c r="F40" s="249"/>
      <c r="G40" s="365" t="s">
        <v>567</v>
      </c>
      <c r="H40" s="365"/>
      <c r="I40" s="365"/>
      <c r="J40" s="365"/>
      <c r="K40" s="246"/>
    </row>
    <row r="41" spans="2:11" ht="15" customHeight="1" x14ac:dyDescent="0.3">
      <c r="B41" s="248"/>
      <c r="C41" s="250"/>
      <c r="D41" s="249"/>
      <c r="E41" s="252"/>
      <c r="F41" s="249"/>
      <c r="G41" s="365" t="s">
        <v>568</v>
      </c>
      <c r="H41" s="365"/>
      <c r="I41" s="365"/>
      <c r="J41" s="365"/>
      <c r="K41" s="246"/>
    </row>
    <row r="42" spans="2:11" ht="15" customHeight="1" x14ac:dyDescent="0.3">
      <c r="B42" s="248"/>
      <c r="C42" s="250"/>
      <c r="D42" s="249"/>
      <c r="E42" s="252" t="s">
        <v>569</v>
      </c>
      <c r="F42" s="249"/>
      <c r="G42" s="365" t="s">
        <v>570</v>
      </c>
      <c r="H42" s="365"/>
      <c r="I42" s="365"/>
      <c r="J42" s="365"/>
      <c r="K42" s="246"/>
    </row>
    <row r="43" spans="2:11" ht="15" customHeight="1" x14ac:dyDescent="0.3">
      <c r="B43" s="248"/>
      <c r="C43" s="250"/>
      <c r="D43" s="249"/>
      <c r="E43" s="252" t="s">
        <v>112</v>
      </c>
      <c r="F43" s="249"/>
      <c r="G43" s="365" t="s">
        <v>571</v>
      </c>
      <c r="H43" s="365"/>
      <c r="I43" s="365"/>
      <c r="J43" s="365"/>
      <c r="K43" s="246"/>
    </row>
    <row r="44" spans="2:11" ht="12.75" customHeight="1" x14ac:dyDescent="0.3">
      <c r="B44" s="248"/>
      <c r="C44" s="250"/>
      <c r="D44" s="249"/>
      <c r="E44" s="249"/>
      <c r="F44" s="249"/>
      <c r="G44" s="249"/>
      <c r="H44" s="249"/>
      <c r="I44" s="249"/>
      <c r="J44" s="249"/>
      <c r="K44" s="246"/>
    </row>
    <row r="45" spans="2:11" ht="15" customHeight="1" x14ac:dyDescent="0.3">
      <c r="B45" s="248"/>
      <c r="C45" s="250"/>
      <c r="D45" s="365" t="s">
        <v>572</v>
      </c>
      <c r="E45" s="365"/>
      <c r="F45" s="365"/>
      <c r="G45" s="365"/>
      <c r="H45" s="365"/>
      <c r="I45" s="365"/>
      <c r="J45" s="365"/>
      <c r="K45" s="246"/>
    </row>
    <row r="46" spans="2:11" ht="15" customHeight="1" x14ac:dyDescent="0.3">
      <c r="B46" s="248"/>
      <c r="C46" s="250"/>
      <c r="D46" s="250"/>
      <c r="E46" s="365" t="s">
        <v>573</v>
      </c>
      <c r="F46" s="365"/>
      <c r="G46" s="365"/>
      <c r="H46" s="365"/>
      <c r="I46" s="365"/>
      <c r="J46" s="365"/>
      <c r="K46" s="246"/>
    </row>
    <row r="47" spans="2:11" ht="15" customHeight="1" x14ac:dyDescent="0.3">
      <c r="B47" s="248"/>
      <c r="C47" s="250"/>
      <c r="D47" s="250"/>
      <c r="E47" s="365" t="s">
        <v>574</v>
      </c>
      <c r="F47" s="365"/>
      <c r="G47" s="365"/>
      <c r="H47" s="365"/>
      <c r="I47" s="365"/>
      <c r="J47" s="365"/>
      <c r="K47" s="246"/>
    </row>
    <row r="48" spans="2:11" ht="15" customHeight="1" x14ac:dyDescent="0.3">
      <c r="B48" s="248"/>
      <c r="C48" s="250"/>
      <c r="D48" s="250"/>
      <c r="E48" s="365" t="s">
        <v>575</v>
      </c>
      <c r="F48" s="365"/>
      <c r="G48" s="365"/>
      <c r="H48" s="365"/>
      <c r="I48" s="365"/>
      <c r="J48" s="365"/>
      <c r="K48" s="246"/>
    </row>
    <row r="49" spans="2:11" ht="15" customHeight="1" x14ac:dyDescent="0.3">
      <c r="B49" s="248"/>
      <c r="C49" s="250"/>
      <c r="D49" s="365" t="s">
        <v>576</v>
      </c>
      <c r="E49" s="365"/>
      <c r="F49" s="365"/>
      <c r="G49" s="365"/>
      <c r="H49" s="365"/>
      <c r="I49" s="365"/>
      <c r="J49" s="365"/>
      <c r="K49" s="246"/>
    </row>
    <row r="50" spans="2:11" ht="25.5" customHeight="1" x14ac:dyDescent="0.3">
      <c r="B50" s="245"/>
      <c r="C50" s="366" t="s">
        <v>577</v>
      </c>
      <c r="D50" s="366"/>
      <c r="E50" s="366"/>
      <c r="F50" s="366"/>
      <c r="G50" s="366"/>
      <c r="H50" s="366"/>
      <c r="I50" s="366"/>
      <c r="J50" s="366"/>
      <c r="K50" s="246"/>
    </row>
    <row r="51" spans="2:11" ht="5.25" customHeight="1" x14ac:dyDescent="0.3">
      <c r="B51" s="245"/>
      <c r="C51" s="247"/>
      <c r="D51" s="247"/>
      <c r="E51" s="247"/>
      <c r="F51" s="247"/>
      <c r="G51" s="247"/>
      <c r="H51" s="247"/>
      <c r="I51" s="247"/>
      <c r="J51" s="247"/>
      <c r="K51" s="246"/>
    </row>
    <row r="52" spans="2:11" ht="15" customHeight="1" x14ac:dyDescent="0.3">
      <c r="B52" s="245"/>
      <c r="C52" s="365" t="s">
        <v>578</v>
      </c>
      <c r="D52" s="365"/>
      <c r="E52" s="365"/>
      <c r="F52" s="365"/>
      <c r="G52" s="365"/>
      <c r="H52" s="365"/>
      <c r="I52" s="365"/>
      <c r="J52" s="365"/>
      <c r="K52" s="246"/>
    </row>
    <row r="53" spans="2:11" ht="15" customHeight="1" x14ac:dyDescent="0.3">
      <c r="B53" s="245"/>
      <c r="C53" s="365" t="s">
        <v>579</v>
      </c>
      <c r="D53" s="365"/>
      <c r="E53" s="365"/>
      <c r="F53" s="365"/>
      <c r="G53" s="365"/>
      <c r="H53" s="365"/>
      <c r="I53" s="365"/>
      <c r="J53" s="365"/>
      <c r="K53" s="246"/>
    </row>
    <row r="54" spans="2:11" ht="12.75" customHeight="1" x14ac:dyDescent="0.3">
      <c r="B54" s="245"/>
      <c r="C54" s="249"/>
      <c r="D54" s="249"/>
      <c r="E54" s="249"/>
      <c r="F54" s="249"/>
      <c r="G54" s="249"/>
      <c r="H54" s="249"/>
      <c r="I54" s="249"/>
      <c r="J54" s="249"/>
      <c r="K54" s="246"/>
    </row>
    <row r="55" spans="2:11" ht="15" customHeight="1" x14ac:dyDescent="0.3">
      <c r="B55" s="245"/>
      <c r="C55" s="365" t="s">
        <v>580</v>
      </c>
      <c r="D55" s="365"/>
      <c r="E55" s="365"/>
      <c r="F55" s="365"/>
      <c r="G55" s="365"/>
      <c r="H55" s="365"/>
      <c r="I55" s="365"/>
      <c r="J55" s="365"/>
      <c r="K55" s="246"/>
    </row>
    <row r="56" spans="2:11" ht="15" customHeight="1" x14ac:dyDescent="0.3">
      <c r="B56" s="245"/>
      <c r="C56" s="250"/>
      <c r="D56" s="365" t="s">
        <v>581</v>
      </c>
      <c r="E56" s="365"/>
      <c r="F56" s="365"/>
      <c r="G56" s="365"/>
      <c r="H56" s="365"/>
      <c r="I56" s="365"/>
      <c r="J56" s="365"/>
      <c r="K56" s="246"/>
    </row>
    <row r="57" spans="2:11" ht="15" customHeight="1" x14ac:dyDescent="0.3">
      <c r="B57" s="245"/>
      <c r="C57" s="250"/>
      <c r="D57" s="365" t="s">
        <v>582</v>
      </c>
      <c r="E57" s="365"/>
      <c r="F57" s="365"/>
      <c r="G57" s="365"/>
      <c r="H57" s="365"/>
      <c r="I57" s="365"/>
      <c r="J57" s="365"/>
      <c r="K57" s="246"/>
    </row>
    <row r="58" spans="2:11" ht="15" customHeight="1" x14ac:dyDescent="0.3">
      <c r="B58" s="245"/>
      <c r="C58" s="250"/>
      <c r="D58" s="365" t="s">
        <v>583</v>
      </c>
      <c r="E58" s="365"/>
      <c r="F58" s="365"/>
      <c r="G58" s="365"/>
      <c r="H58" s="365"/>
      <c r="I58" s="365"/>
      <c r="J58" s="365"/>
      <c r="K58" s="246"/>
    </row>
    <row r="59" spans="2:11" ht="15" customHeight="1" x14ac:dyDescent="0.3">
      <c r="B59" s="245"/>
      <c r="C59" s="250"/>
      <c r="D59" s="365" t="s">
        <v>584</v>
      </c>
      <c r="E59" s="365"/>
      <c r="F59" s="365"/>
      <c r="G59" s="365"/>
      <c r="H59" s="365"/>
      <c r="I59" s="365"/>
      <c r="J59" s="365"/>
      <c r="K59" s="246"/>
    </row>
    <row r="60" spans="2:11" ht="15" customHeight="1" x14ac:dyDescent="0.3">
      <c r="B60" s="245"/>
      <c r="C60" s="250"/>
      <c r="D60" s="364" t="s">
        <v>585</v>
      </c>
      <c r="E60" s="364"/>
      <c r="F60" s="364"/>
      <c r="G60" s="364"/>
      <c r="H60" s="364"/>
      <c r="I60" s="364"/>
      <c r="J60" s="364"/>
      <c r="K60" s="246"/>
    </row>
    <row r="61" spans="2:11" ht="15" customHeight="1" x14ac:dyDescent="0.3">
      <c r="B61" s="245"/>
      <c r="C61" s="250"/>
      <c r="D61" s="365" t="s">
        <v>586</v>
      </c>
      <c r="E61" s="365"/>
      <c r="F61" s="365"/>
      <c r="G61" s="365"/>
      <c r="H61" s="365"/>
      <c r="I61" s="365"/>
      <c r="J61" s="365"/>
      <c r="K61" s="246"/>
    </row>
    <row r="62" spans="2:11" ht="12.75" customHeight="1" x14ac:dyDescent="0.3">
      <c r="B62" s="245"/>
      <c r="C62" s="250"/>
      <c r="D62" s="250"/>
      <c r="E62" s="253"/>
      <c r="F62" s="250"/>
      <c r="G62" s="250"/>
      <c r="H62" s="250"/>
      <c r="I62" s="250"/>
      <c r="J62" s="250"/>
      <c r="K62" s="246"/>
    </row>
    <row r="63" spans="2:11" ht="15" customHeight="1" x14ac:dyDescent="0.3">
      <c r="B63" s="245"/>
      <c r="C63" s="250"/>
      <c r="D63" s="365" t="s">
        <v>587</v>
      </c>
      <c r="E63" s="365"/>
      <c r="F63" s="365"/>
      <c r="G63" s="365"/>
      <c r="H63" s="365"/>
      <c r="I63" s="365"/>
      <c r="J63" s="365"/>
      <c r="K63" s="246"/>
    </row>
    <row r="64" spans="2:11" ht="15" customHeight="1" x14ac:dyDescent="0.3">
      <c r="B64" s="245"/>
      <c r="C64" s="250"/>
      <c r="D64" s="364" t="s">
        <v>588</v>
      </c>
      <c r="E64" s="364"/>
      <c r="F64" s="364"/>
      <c r="G64" s="364"/>
      <c r="H64" s="364"/>
      <c r="I64" s="364"/>
      <c r="J64" s="364"/>
      <c r="K64" s="246"/>
    </row>
    <row r="65" spans="2:11" ht="15" customHeight="1" x14ac:dyDescent="0.3">
      <c r="B65" s="245"/>
      <c r="C65" s="250"/>
      <c r="D65" s="365" t="s">
        <v>589</v>
      </c>
      <c r="E65" s="365"/>
      <c r="F65" s="365"/>
      <c r="G65" s="365"/>
      <c r="H65" s="365"/>
      <c r="I65" s="365"/>
      <c r="J65" s="365"/>
      <c r="K65" s="246"/>
    </row>
    <row r="66" spans="2:11" ht="15" customHeight="1" x14ac:dyDescent="0.3">
      <c r="B66" s="245"/>
      <c r="C66" s="250"/>
      <c r="D66" s="365" t="s">
        <v>590</v>
      </c>
      <c r="E66" s="365"/>
      <c r="F66" s="365"/>
      <c r="G66" s="365"/>
      <c r="H66" s="365"/>
      <c r="I66" s="365"/>
      <c r="J66" s="365"/>
      <c r="K66" s="246"/>
    </row>
    <row r="67" spans="2:11" ht="15" customHeight="1" x14ac:dyDescent="0.3">
      <c r="B67" s="245"/>
      <c r="C67" s="250"/>
      <c r="D67" s="365" t="s">
        <v>591</v>
      </c>
      <c r="E67" s="365"/>
      <c r="F67" s="365"/>
      <c r="G67" s="365"/>
      <c r="H67" s="365"/>
      <c r="I67" s="365"/>
      <c r="J67" s="365"/>
      <c r="K67" s="246"/>
    </row>
    <row r="68" spans="2:11" ht="15" customHeight="1" x14ac:dyDescent="0.3">
      <c r="B68" s="245"/>
      <c r="C68" s="250"/>
      <c r="D68" s="365" t="s">
        <v>592</v>
      </c>
      <c r="E68" s="365"/>
      <c r="F68" s="365"/>
      <c r="G68" s="365"/>
      <c r="H68" s="365"/>
      <c r="I68" s="365"/>
      <c r="J68" s="365"/>
      <c r="K68" s="246"/>
    </row>
    <row r="69" spans="2:11" ht="12.75" customHeight="1" x14ac:dyDescent="0.3">
      <c r="B69" s="254"/>
      <c r="C69" s="255"/>
      <c r="D69" s="255"/>
      <c r="E69" s="255"/>
      <c r="F69" s="255"/>
      <c r="G69" s="255"/>
      <c r="H69" s="255"/>
      <c r="I69" s="255"/>
      <c r="J69" s="255"/>
      <c r="K69" s="256"/>
    </row>
    <row r="70" spans="2:11" ht="18.75" customHeight="1" x14ac:dyDescent="0.3">
      <c r="B70" s="257"/>
      <c r="C70" s="257"/>
      <c r="D70" s="257"/>
      <c r="E70" s="257"/>
      <c r="F70" s="257"/>
      <c r="G70" s="257"/>
      <c r="H70" s="257"/>
      <c r="I70" s="257"/>
      <c r="J70" s="257"/>
      <c r="K70" s="258"/>
    </row>
    <row r="71" spans="2:11" ht="18.75" customHeight="1" x14ac:dyDescent="0.3">
      <c r="B71" s="258"/>
      <c r="C71" s="258"/>
      <c r="D71" s="258"/>
      <c r="E71" s="258"/>
      <c r="F71" s="258"/>
      <c r="G71" s="258"/>
      <c r="H71" s="258"/>
      <c r="I71" s="258"/>
      <c r="J71" s="258"/>
      <c r="K71" s="258"/>
    </row>
    <row r="72" spans="2:11" ht="7.5" customHeight="1" x14ac:dyDescent="0.3">
      <c r="B72" s="259"/>
      <c r="C72" s="260"/>
      <c r="D72" s="260"/>
      <c r="E72" s="260"/>
      <c r="F72" s="260"/>
      <c r="G72" s="260"/>
      <c r="H72" s="260"/>
      <c r="I72" s="260"/>
      <c r="J72" s="260"/>
      <c r="K72" s="261"/>
    </row>
    <row r="73" spans="2:11" ht="45" customHeight="1" x14ac:dyDescent="0.3">
      <c r="B73" s="262"/>
      <c r="C73" s="363" t="s">
        <v>528</v>
      </c>
      <c r="D73" s="363"/>
      <c r="E73" s="363"/>
      <c r="F73" s="363"/>
      <c r="G73" s="363"/>
      <c r="H73" s="363"/>
      <c r="I73" s="363"/>
      <c r="J73" s="363"/>
      <c r="K73" s="263"/>
    </row>
    <row r="74" spans="2:11" ht="17.25" customHeight="1" x14ac:dyDescent="0.3">
      <c r="B74" s="262"/>
      <c r="C74" s="264" t="s">
        <v>593</v>
      </c>
      <c r="D74" s="264"/>
      <c r="E74" s="264"/>
      <c r="F74" s="264" t="s">
        <v>594</v>
      </c>
      <c r="G74" s="265"/>
      <c r="H74" s="264" t="s">
        <v>108</v>
      </c>
      <c r="I74" s="264" t="s">
        <v>60</v>
      </c>
      <c r="J74" s="264" t="s">
        <v>595</v>
      </c>
      <c r="K74" s="263"/>
    </row>
    <row r="75" spans="2:11" ht="17.25" customHeight="1" x14ac:dyDescent="0.3">
      <c r="B75" s="262"/>
      <c r="C75" s="266" t="s">
        <v>596</v>
      </c>
      <c r="D75" s="266"/>
      <c r="E75" s="266"/>
      <c r="F75" s="267" t="s">
        <v>597</v>
      </c>
      <c r="G75" s="268"/>
      <c r="H75" s="266"/>
      <c r="I75" s="266"/>
      <c r="J75" s="266" t="s">
        <v>598</v>
      </c>
      <c r="K75" s="263"/>
    </row>
    <row r="76" spans="2:11" ht="5.25" customHeight="1" x14ac:dyDescent="0.3">
      <c r="B76" s="262"/>
      <c r="C76" s="269"/>
      <c r="D76" s="269"/>
      <c r="E76" s="269"/>
      <c r="F76" s="269"/>
      <c r="G76" s="270"/>
      <c r="H76" s="269"/>
      <c r="I76" s="269"/>
      <c r="J76" s="269"/>
      <c r="K76" s="263"/>
    </row>
    <row r="77" spans="2:11" ht="15" customHeight="1" x14ac:dyDescent="0.3">
      <c r="B77" s="262"/>
      <c r="C77" s="252" t="s">
        <v>56</v>
      </c>
      <c r="D77" s="269"/>
      <c r="E77" s="269"/>
      <c r="F77" s="271" t="s">
        <v>599</v>
      </c>
      <c r="G77" s="270"/>
      <c r="H77" s="252" t="s">
        <v>600</v>
      </c>
      <c r="I77" s="252" t="s">
        <v>601</v>
      </c>
      <c r="J77" s="252">
        <v>20</v>
      </c>
      <c r="K77" s="263"/>
    </row>
    <row r="78" spans="2:11" ht="15" customHeight="1" x14ac:dyDescent="0.3">
      <c r="B78" s="262"/>
      <c r="C78" s="252" t="s">
        <v>602</v>
      </c>
      <c r="D78" s="252"/>
      <c r="E78" s="252"/>
      <c r="F78" s="271" t="s">
        <v>599</v>
      </c>
      <c r="G78" s="270"/>
      <c r="H78" s="252" t="s">
        <v>603</v>
      </c>
      <c r="I78" s="252" t="s">
        <v>601</v>
      </c>
      <c r="J78" s="252">
        <v>120</v>
      </c>
      <c r="K78" s="263"/>
    </row>
    <row r="79" spans="2:11" ht="15" customHeight="1" x14ac:dyDescent="0.3">
      <c r="B79" s="272"/>
      <c r="C79" s="252" t="s">
        <v>604</v>
      </c>
      <c r="D79" s="252"/>
      <c r="E79" s="252"/>
      <c r="F79" s="271" t="s">
        <v>605</v>
      </c>
      <c r="G79" s="270"/>
      <c r="H79" s="252" t="s">
        <v>606</v>
      </c>
      <c r="I79" s="252" t="s">
        <v>601</v>
      </c>
      <c r="J79" s="252">
        <v>50</v>
      </c>
      <c r="K79" s="263"/>
    </row>
    <row r="80" spans="2:11" ht="15" customHeight="1" x14ac:dyDescent="0.3">
      <c r="B80" s="272"/>
      <c r="C80" s="252" t="s">
        <v>607</v>
      </c>
      <c r="D80" s="252"/>
      <c r="E80" s="252"/>
      <c r="F80" s="271" t="s">
        <v>599</v>
      </c>
      <c r="G80" s="270"/>
      <c r="H80" s="252" t="s">
        <v>608</v>
      </c>
      <c r="I80" s="252" t="s">
        <v>609</v>
      </c>
      <c r="J80" s="252"/>
      <c r="K80" s="263"/>
    </row>
    <row r="81" spans="2:11" ht="15" customHeight="1" x14ac:dyDescent="0.3">
      <c r="B81" s="272"/>
      <c r="C81" s="273" t="s">
        <v>610</v>
      </c>
      <c r="D81" s="273"/>
      <c r="E81" s="273"/>
      <c r="F81" s="274" t="s">
        <v>605</v>
      </c>
      <c r="G81" s="273"/>
      <c r="H81" s="273" t="s">
        <v>611</v>
      </c>
      <c r="I81" s="273" t="s">
        <v>601</v>
      </c>
      <c r="J81" s="273">
        <v>15</v>
      </c>
      <c r="K81" s="263"/>
    </row>
    <row r="82" spans="2:11" ht="15" customHeight="1" x14ac:dyDescent="0.3">
      <c r="B82" s="272"/>
      <c r="C82" s="273" t="s">
        <v>612</v>
      </c>
      <c r="D82" s="273"/>
      <c r="E82" s="273"/>
      <c r="F82" s="274" t="s">
        <v>605</v>
      </c>
      <c r="G82" s="273"/>
      <c r="H82" s="273" t="s">
        <v>613</v>
      </c>
      <c r="I82" s="273" t="s">
        <v>601</v>
      </c>
      <c r="J82" s="273">
        <v>15</v>
      </c>
      <c r="K82" s="263"/>
    </row>
    <row r="83" spans="2:11" ht="15" customHeight="1" x14ac:dyDescent="0.3">
      <c r="B83" s="272"/>
      <c r="C83" s="273" t="s">
        <v>614</v>
      </c>
      <c r="D83" s="273"/>
      <c r="E83" s="273"/>
      <c r="F83" s="274" t="s">
        <v>605</v>
      </c>
      <c r="G83" s="273"/>
      <c r="H83" s="273" t="s">
        <v>615</v>
      </c>
      <c r="I83" s="273" t="s">
        <v>601</v>
      </c>
      <c r="J83" s="273">
        <v>20</v>
      </c>
      <c r="K83" s="263"/>
    </row>
    <row r="84" spans="2:11" ht="15" customHeight="1" x14ac:dyDescent="0.3">
      <c r="B84" s="272"/>
      <c r="C84" s="273" t="s">
        <v>616</v>
      </c>
      <c r="D84" s="273"/>
      <c r="E84" s="273"/>
      <c r="F84" s="274" t="s">
        <v>605</v>
      </c>
      <c r="G84" s="273"/>
      <c r="H84" s="273" t="s">
        <v>617</v>
      </c>
      <c r="I84" s="273" t="s">
        <v>601</v>
      </c>
      <c r="J84" s="273">
        <v>20</v>
      </c>
      <c r="K84" s="263"/>
    </row>
    <row r="85" spans="2:11" ht="15" customHeight="1" x14ac:dyDescent="0.3">
      <c r="B85" s="272"/>
      <c r="C85" s="252" t="s">
        <v>618</v>
      </c>
      <c r="D85" s="252"/>
      <c r="E85" s="252"/>
      <c r="F85" s="271" t="s">
        <v>605</v>
      </c>
      <c r="G85" s="270"/>
      <c r="H85" s="252" t="s">
        <v>619</v>
      </c>
      <c r="I85" s="252" t="s">
        <v>601</v>
      </c>
      <c r="J85" s="252">
        <v>50</v>
      </c>
      <c r="K85" s="263"/>
    </row>
    <row r="86" spans="2:11" ht="15" customHeight="1" x14ac:dyDescent="0.3">
      <c r="B86" s="272"/>
      <c r="C86" s="252" t="s">
        <v>620</v>
      </c>
      <c r="D86" s="252"/>
      <c r="E86" s="252"/>
      <c r="F86" s="271" t="s">
        <v>605</v>
      </c>
      <c r="G86" s="270"/>
      <c r="H86" s="252" t="s">
        <v>621</v>
      </c>
      <c r="I86" s="252" t="s">
        <v>601</v>
      </c>
      <c r="J86" s="252">
        <v>20</v>
      </c>
      <c r="K86" s="263"/>
    </row>
    <row r="87" spans="2:11" ht="15" customHeight="1" x14ac:dyDescent="0.3">
      <c r="B87" s="272"/>
      <c r="C87" s="252" t="s">
        <v>622</v>
      </c>
      <c r="D87" s="252"/>
      <c r="E87" s="252"/>
      <c r="F87" s="271" t="s">
        <v>605</v>
      </c>
      <c r="G87" s="270"/>
      <c r="H87" s="252" t="s">
        <v>623</v>
      </c>
      <c r="I87" s="252" t="s">
        <v>601</v>
      </c>
      <c r="J87" s="252">
        <v>20</v>
      </c>
      <c r="K87" s="263"/>
    </row>
    <row r="88" spans="2:11" ht="15" customHeight="1" x14ac:dyDescent="0.3">
      <c r="B88" s="272"/>
      <c r="C88" s="252" t="s">
        <v>624</v>
      </c>
      <c r="D88" s="252"/>
      <c r="E88" s="252"/>
      <c r="F88" s="271" t="s">
        <v>605</v>
      </c>
      <c r="G88" s="270"/>
      <c r="H88" s="252" t="s">
        <v>625</v>
      </c>
      <c r="I88" s="252" t="s">
        <v>601</v>
      </c>
      <c r="J88" s="252">
        <v>50</v>
      </c>
      <c r="K88" s="263"/>
    </row>
    <row r="89" spans="2:11" ht="15" customHeight="1" x14ac:dyDescent="0.3">
      <c r="B89" s="272"/>
      <c r="C89" s="252" t="s">
        <v>626</v>
      </c>
      <c r="D89" s="252"/>
      <c r="E89" s="252"/>
      <c r="F89" s="271" t="s">
        <v>605</v>
      </c>
      <c r="G89" s="270"/>
      <c r="H89" s="252" t="s">
        <v>626</v>
      </c>
      <c r="I89" s="252" t="s">
        <v>601</v>
      </c>
      <c r="J89" s="252">
        <v>50</v>
      </c>
      <c r="K89" s="263"/>
    </row>
    <row r="90" spans="2:11" ht="15" customHeight="1" x14ac:dyDescent="0.3">
      <c r="B90" s="272"/>
      <c r="C90" s="252" t="s">
        <v>113</v>
      </c>
      <c r="D90" s="252"/>
      <c r="E90" s="252"/>
      <c r="F90" s="271" t="s">
        <v>605</v>
      </c>
      <c r="G90" s="270"/>
      <c r="H90" s="252" t="s">
        <v>627</v>
      </c>
      <c r="I90" s="252" t="s">
        <v>601</v>
      </c>
      <c r="J90" s="252">
        <v>255</v>
      </c>
      <c r="K90" s="263"/>
    </row>
    <row r="91" spans="2:11" ht="15" customHeight="1" x14ac:dyDescent="0.3">
      <c r="B91" s="272"/>
      <c r="C91" s="252" t="s">
        <v>628</v>
      </c>
      <c r="D91" s="252"/>
      <c r="E91" s="252"/>
      <c r="F91" s="271" t="s">
        <v>599</v>
      </c>
      <c r="G91" s="270"/>
      <c r="H91" s="252" t="s">
        <v>629</v>
      </c>
      <c r="I91" s="252" t="s">
        <v>630</v>
      </c>
      <c r="J91" s="252"/>
      <c r="K91" s="263"/>
    </row>
    <row r="92" spans="2:11" ht="15" customHeight="1" x14ac:dyDescent="0.3">
      <c r="B92" s="272"/>
      <c r="C92" s="252" t="s">
        <v>631</v>
      </c>
      <c r="D92" s="252"/>
      <c r="E92" s="252"/>
      <c r="F92" s="271" t="s">
        <v>599</v>
      </c>
      <c r="G92" s="270"/>
      <c r="H92" s="252" t="s">
        <v>632</v>
      </c>
      <c r="I92" s="252" t="s">
        <v>633</v>
      </c>
      <c r="J92" s="252"/>
      <c r="K92" s="263"/>
    </row>
    <row r="93" spans="2:11" ht="15" customHeight="1" x14ac:dyDescent="0.3">
      <c r="B93" s="272"/>
      <c r="C93" s="252" t="s">
        <v>634</v>
      </c>
      <c r="D93" s="252"/>
      <c r="E93" s="252"/>
      <c r="F93" s="271" t="s">
        <v>599</v>
      </c>
      <c r="G93" s="270"/>
      <c r="H93" s="252" t="s">
        <v>634</v>
      </c>
      <c r="I93" s="252" t="s">
        <v>633</v>
      </c>
      <c r="J93" s="252"/>
      <c r="K93" s="263"/>
    </row>
    <row r="94" spans="2:11" ht="15" customHeight="1" x14ac:dyDescent="0.3">
      <c r="B94" s="272"/>
      <c r="C94" s="252" t="s">
        <v>41</v>
      </c>
      <c r="D94" s="252"/>
      <c r="E94" s="252"/>
      <c r="F94" s="271" t="s">
        <v>599</v>
      </c>
      <c r="G94" s="270"/>
      <c r="H94" s="252" t="s">
        <v>635</v>
      </c>
      <c r="I94" s="252" t="s">
        <v>633</v>
      </c>
      <c r="J94" s="252"/>
      <c r="K94" s="263"/>
    </row>
    <row r="95" spans="2:11" ht="15" customHeight="1" x14ac:dyDescent="0.3">
      <c r="B95" s="272"/>
      <c r="C95" s="252" t="s">
        <v>51</v>
      </c>
      <c r="D95" s="252"/>
      <c r="E95" s="252"/>
      <c r="F95" s="271" t="s">
        <v>599</v>
      </c>
      <c r="G95" s="270"/>
      <c r="H95" s="252" t="s">
        <v>636</v>
      </c>
      <c r="I95" s="252" t="s">
        <v>633</v>
      </c>
      <c r="J95" s="252"/>
      <c r="K95" s="263"/>
    </row>
    <row r="96" spans="2:11" ht="15" customHeight="1" x14ac:dyDescent="0.3">
      <c r="B96" s="275"/>
      <c r="C96" s="276"/>
      <c r="D96" s="276"/>
      <c r="E96" s="276"/>
      <c r="F96" s="276"/>
      <c r="G96" s="276"/>
      <c r="H96" s="276"/>
      <c r="I96" s="276"/>
      <c r="J96" s="276"/>
      <c r="K96" s="277"/>
    </row>
    <row r="97" spans="2:11" ht="18.75" customHeight="1" x14ac:dyDescent="0.3">
      <c r="B97" s="278"/>
      <c r="C97" s="279"/>
      <c r="D97" s="279"/>
      <c r="E97" s="279"/>
      <c r="F97" s="279"/>
      <c r="G97" s="279"/>
      <c r="H97" s="279"/>
      <c r="I97" s="279"/>
      <c r="J97" s="279"/>
      <c r="K97" s="278"/>
    </row>
    <row r="98" spans="2:11" ht="18.75" customHeight="1" x14ac:dyDescent="0.3">
      <c r="B98" s="258"/>
      <c r="C98" s="258"/>
      <c r="D98" s="258"/>
      <c r="E98" s="258"/>
      <c r="F98" s="258"/>
      <c r="G98" s="258"/>
      <c r="H98" s="258"/>
      <c r="I98" s="258"/>
      <c r="J98" s="258"/>
      <c r="K98" s="258"/>
    </row>
    <row r="99" spans="2:11" ht="7.5" customHeight="1" x14ac:dyDescent="0.3">
      <c r="B99" s="259"/>
      <c r="C99" s="260"/>
      <c r="D99" s="260"/>
      <c r="E99" s="260"/>
      <c r="F99" s="260"/>
      <c r="G99" s="260"/>
      <c r="H99" s="260"/>
      <c r="I99" s="260"/>
      <c r="J99" s="260"/>
      <c r="K99" s="261"/>
    </row>
    <row r="100" spans="2:11" ht="45" customHeight="1" x14ac:dyDescent="0.3">
      <c r="B100" s="262"/>
      <c r="C100" s="363" t="s">
        <v>637</v>
      </c>
      <c r="D100" s="363"/>
      <c r="E100" s="363"/>
      <c r="F100" s="363"/>
      <c r="G100" s="363"/>
      <c r="H100" s="363"/>
      <c r="I100" s="363"/>
      <c r="J100" s="363"/>
      <c r="K100" s="263"/>
    </row>
    <row r="101" spans="2:11" ht="17.25" customHeight="1" x14ac:dyDescent="0.3">
      <c r="B101" s="262"/>
      <c r="C101" s="264" t="s">
        <v>593</v>
      </c>
      <c r="D101" s="264"/>
      <c r="E101" s="264"/>
      <c r="F101" s="264" t="s">
        <v>594</v>
      </c>
      <c r="G101" s="265"/>
      <c r="H101" s="264" t="s">
        <v>108</v>
      </c>
      <c r="I101" s="264" t="s">
        <v>60</v>
      </c>
      <c r="J101" s="264" t="s">
        <v>595</v>
      </c>
      <c r="K101" s="263"/>
    </row>
    <row r="102" spans="2:11" ht="17.25" customHeight="1" x14ac:dyDescent="0.3">
      <c r="B102" s="262"/>
      <c r="C102" s="266" t="s">
        <v>596</v>
      </c>
      <c r="D102" s="266"/>
      <c r="E102" s="266"/>
      <c r="F102" s="267" t="s">
        <v>597</v>
      </c>
      <c r="G102" s="268"/>
      <c r="H102" s="266"/>
      <c r="I102" s="266"/>
      <c r="J102" s="266" t="s">
        <v>598</v>
      </c>
      <c r="K102" s="263"/>
    </row>
    <row r="103" spans="2:11" ht="5.25" customHeight="1" x14ac:dyDescent="0.3">
      <c r="B103" s="262"/>
      <c r="C103" s="264"/>
      <c r="D103" s="264"/>
      <c r="E103" s="264"/>
      <c r="F103" s="264"/>
      <c r="G103" s="280"/>
      <c r="H103" s="264"/>
      <c r="I103" s="264"/>
      <c r="J103" s="264"/>
      <c r="K103" s="263"/>
    </row>
    <row r="104" spans="2:11" ht="15" customHeight="1" x14ac:dyDescent="0.3">
      <c r="B104" s="262"/>
      <c r="C104" s="252" t="s">
        <v>56</v>
      </c>
      <c r="D104" s="269"/>
      <c r="E104" s="269"/>
      <c r="F104" s="271" t="s">
        <v>599</v>
      </c>
      <c r="G104" s="280"/>
      <c r="H104" s="252" t="s">
        <v>638</v>
      </c>
      <c r="I104" s="252" t="s">
        <v>601</v>
      </c>
      <c r="J104" s="252">
        <v>20</v>
      </c>
      <c r="K104" s="263"/>
    </row>
    <row r="105" spans="2:11" ht="15" customHeight="1" x14ac:dyDescent="0.3">
      <c r="B105" s="262"/>
      <c r="C105" s="252" t="s">
        <v>602</v>
      </c>
      <c r="D105" s="252"/>
      <c r="E105" s="252"/>
      <c r="F105" s="271" t="s">
        <v>599</v>
      </c>
      <c r="G105" s="252"/>
      <c r="H105" s="252" t="s">
        <v>638</v>
      </c>
      <c r="I105" s="252" t="s">
        <v>601</v>
      </c>
      <c r="J105" s="252">
        <v>120</v>
      </c>
      <c r="K105" s="263"/>
    </row>
    <row r="106" spans="2:11" ht="15" customHeight="1" x14ac:dyDescent="0.3">
      <c r="B106" s="272"/>
      <c r="C106" s="252" t="s">
        <v>604</v>
      </c>
      <c r="D106" s="252"/>
      <c r="E106" s="252"/>
      <c r="F106" s="271" t="s">
        <v>605</v>
      </c>
      <c r="G106" s="252"/>
      <c r="H106" s="252" t="s">
        <v>638</v>
      </c>
      <c r="I106" s="252" t="s">
        <v>601</v>
      </c>
      <c r="J106" s="252">
        <v>50</v>
      </c>
      <c r="K106" s="263"/>
    </row>
    <row r="107" spans="2:11" ht="15" customHeight="1" x14ac:dyDescent="0.3">
      <c r="B107" s="272"/>
      <c r="C107" s="252" t="s">
        <v>607</v>
      </c>
      <c r="D107" s="252"/>
      <c r="E107" s="252"/>
      <c r="F107" s="271" t="s">
        <v>599</v>
      </c>
      <c r="G107" s="252"/>
      <c r="H107" s="252" t="s">
        <v>638</v>
      </c>
      <c r="I107" s="252" t="s">
        <v>609</v>
      </c>
      <c r="J107" s="252"/>
      <c r="K107" s="263"/>
    </row>
    <row r="108" spans="2:11" ht="15" customHeight="1" x14ac:dyDescent="0.3">
      <c r="B108" s="272"/>
      <c r="C108" s="252" t="s">
        <v>618</v>
      </c>
      <c r="D108" s="252"/>
      <c r="E108" s="252"/>
      <c r="F108" s="271" t="s">
        <v>605</v>
      </c>
      <c r="G108" s="252"/>
      <c r="H108" s="252" t="s">
        <v>638</v>
      </c>
      <c r="I108" s="252" t="s">
        <v>601</v>
      </c>
      <c r="J108" s="252">
        <v>50</v>
      </c>
      <c r="K108" s="263"/>
    </row>
    <row r="109" spans="2:11" ht="15" customHeight="1" x14ac:dyDescent="0.3">
      <c r="B109" s="272"/>
      <c r="C109" s="252" t="s">
        <v>626</v>
      </c>
      <c r="D109" s="252"/>
      <c r="E109" s="252"/>
      <c r="F109" s="271" t="s">
        <v>605</v>
      </c>
      <c r="G109" s="252"/>
      <c r="H109" s="252" t="s">
        <v>638</v>
      </c>
      <c r="I109" s="252" t="s">
        <v>601</v>
      </c>
      <c r="J109" s="252">
        <v>50</v>
      </c>
      <c r="K109" s="263"/>
    </row>
    <row r="110" spans="2:11" ht="15" customHeight="1" x14ac:dyDescent="0.3">
      <c r="B110" s="272"/>
      <c r="C110" s="252" t="s">
        <v>624</v>
      </c>
      <c r="D110" s="252"/>
      <c r="E110" s="252"/>
      <c r="F110" s="271" t="s">
        <v>605</v>
      </c>
      <c r="G110" s="252"/>
      <c r="H110" s="252" t="s">
        <v>638</v>
      </c>
      <c r="I110" s="252" t="s">
        <v>601</v>
      </c>
      <c r="J110" s="252">
        <v>50</v>
      </c>
      <c r="K110" s="263"/>
    </row>
    <row r="111" spans="2:11" ht="15" customHeight="1" x14ac:dyDescent="0.3">
      <c r="B111" s="272"/>
      <c r="C111" s="252" t="s">
        <v>56</v>
      </c>
      <c r="D111" s="252"/>
      <c r="E111" s="252"/>
      <c r="F111" s="271" t="s">
        <v>599</v>
      </c>
      <c r="G111" s="252"/>
      <c r="H111" s="252" t="s">
        <v>639</v>
      </c>
      <c r="I111" s="252" t="s">
        <v>601</v>
      </c>
      <c r="J111" s="252">
        <v>20</v>
      </c>
      <c r="K111" s="263"/>
    </row>
    <row r="112" spans="2:11" ht="15" customHeight="1" x14ac:dyDescent="0.3">
      <c r="B112" s="272"/>
      <c r="C112" s="252" t="s">
        <v>640</v>
      </c>
      <c r="D112" s="252"/>
      <c r="E112" s="252"/>
      <c r="F112" s="271" t="s">
        <v>599</v>
      </c>
      <c r="G112" s="252"/>
      <c r="H112" s="252" t="s">
        <v>641</v>
      </c>
      <c r="I112" s="252" t="s">
        <v>601</v>
      </c>
      <c r="J112" s="252">
        <v>120</v>
      </c>
      <c r="K112" s="263"/>
    </row>
    <row r="113" spans="2:11" ht="15" customHeight="1" x14ac:dyDescent="0.3">
      <c r="B113" s="272"/>
      <c r="C113" s="252" t="s">
        <v>41</v>
      </c>
      <c r="D113" s="252"/>
      <c r="E113" s="252"/>
      <c r="F113" s="271" t="s">
        <v>599</v>
      </c>
      <c r="G113" s="252"/>
      <c r="H113" s="252" t="s">
        <v>642</v>
      </c>
      <c r="I113" s="252" t="s">
        <v>633</v>
      </c>
      <c r="J113" s="252"/>
      <c r="K113" s="263"/>
    </row>
    <row r="114" spans="2:11" ht="15" customHeight="1" x14ac:dyDescent="0.3">
      <c r="B114" s="272"/>
      <c r="C114" s="252" t="s">
        <v>51</v>
      </c>
      <c r="D114" s="252"/>
      <c r="E114" s="252"/>
      <c r="F114" s="271" t="s">
        <v>599</v>
      </c>
      <c r="G114" s="252"/>
      <c r="H114" s="252" t="s">
        <v>643</v>
      </c>
      <c r="I114" s="252" t="s">
        <v>633</v>
      </c>
      <c r="J114" s="252"/>
      <c r="K114" s="263"/>
    </row>
    <row r="115" spans="2:11" ht="15" customHeight="1" x14ac:dyDescent="0.3">
      <c r="B115" s="272"/>
      <c r="C115" s="252" t="s">
        <v>60</v>
      </c>
      <c r="D115" s="252"/>
      <c r="E115" s="252"/>
      <c r="F115" s="271" t="s">
        <v>599</v>
      </c>
      <c r="G115" s="252"/>
      <c r="H115" s="252" t="s">
        <v>644</v>
      </c>
      <c r="I115" s="252" t="s">
        <v>645</v>
      </c>
      <c r="J115" s="252"/>
      <c r="K115" s="263"/>
    </row>
    <row r="116" spans="2:11" ht="15" customHeight="1" x14ac:dyDescent="0.3">
      <c r="B116" s="275"/>
      <c r="C116" s="281"/>
      <c r="D116" s="281"/>
      <c r="E116" s="281"/>
      <c r="F116" s="281"/>
      <c r="G116" s="281"/>
      <c r="H116" s="281"/>
      <c r="I116" s="281"/>
      <c r="J116" s="281"/>
      <c r="K116" s="277"/>
    </row>
    <row r="117" spans="2:11" ht="18.75" customHeight="1" x14ac:dyDescent="0.3">
      <c r="B117" s="282"/>
      <c r="C117" s="249"/>
      <c r="D117" s="249"/>
      <c r="E117" s="249"/>
      <c r="F117" s="283"/>
      <c r="G117" s="249"/>
      <c r="H117" s="249"/>
      <c r="I117" s="249"/>
      <c r="J117" s="249"/>
      <c r="K117" s="282"/>
    </row>
    <row r="118" spans="2:11" ht="18.75" customHeight="1" x14ac:dyDescent="0.3">
      <c r="B118" s="258"/>
      <c r="C118" s="258"/>
      <c r="D118" s="258"/>
      <c r="E118" s="258"/>
      <c r="F118" s="258"/>
      <c r="G118" s="258"/>
      <c r="H118" s="258"/>
      <c r="I118" s="258"/>
      <c r="J118" s="258"/>
      <c r="K118" s="258"/>
    </row>
    <row r="119" spans="2:11" ht="7.5" customHeight="1" x14ac:dyDescent="0.3">
      <c r="B119" s="284"/>
      <c r="C119" s="285"/>
      <c r="D119" s="285"/>
      <c r="E119" s="285"/>
      <c r="F119" s="285"/>
      <c r="G119" s="285"/>
      <c r="H119" s="285"/>
      <c r="I119" s="285"/>
      <c r="J119" s="285"/>
      <c r="K119" s="286"/>
    </row>
    <row r="120" spans="2:11" ht="45" customHeight="1" x14ac:dyDescent="0.3">
      <c r="B120" s="287"/>
      <c r="C120" s="360" t="s">
        <v>646</v>
      </c>
      <c r="D120" s="360"/>
      <c r="E120" s="360"/>
      <c r="F120" s="360"/>
      <c r="G120" s="360"/>
      <c r="H120" s="360"/>
      <c r="I120" s="360"/>
      <c r="J120" s="360"/>
      <c r="K120" s="288"/>
    </row>
    <row r="121" spans="2:11" ht="17.25" customHeight="1" x14ac:dyDescent="0.3">
      <c r="B121" s="289"/>
      <c r="C121" s="264" t="s">
        <v>593</v>
      </c>
      <c r="D121" s="264"/>
      <c r="E121" s="264"/>
      <c r="F121" s="264" t="s">
        <v>594</v>
      </c>
      <c r="G121" s="265"/>
      <c r="H121" s="264" t="s">
        <v>108</v>
      </c>
      <c r="I121" s="264" t="s">
        <v>60</v>
      </c>
      <c r="J121" s="264" t="s">
        <v>595</v>
      </c>
      <c r="K121" s="290"/>
    </row>
    <row r="122" spans="2:11" ht="17.25" customHeight="1" x14ac:dyDescent="0.3">
      <c r="B122" s="289"/>
      <c r="C122" s="266" t="s">
        <v>596</v>
      </c>
      <c r="D122" s="266"/>
      <c r="E122" s="266"/>
      <c r="F122" s="267" t="s">
        <v>597</v>
      </c>
      <c r="G122" s="268"/>
      <c r="H122" s="266"/>
      <c r="I122" s="266"/>
      <c r="J122" s="266" t="s">
        <v>598</v>
      </c>
      <c r="K122" s="290"/>
    </row>
    <row r="123" spans="2:11" ht="5.25" customHeight="1" x14ac:dyDescent="0.3">
      <c r="B123" s="291"/>
      <c r="C123" s="269"/>
      <c r="D123" s="269"/>
      <c r="E123" s="269"/>
      <c r="F123" s="269"/>
      <c r="G123" s="252"/>
      <c r="H123" s="269"/>
      <c r="I123" s="269"/>
      <c r="J123" s="269"/>
      <c r="K123" s="292"/>
    </row>
    <row r="124" spans="2:11" ht="15" customHeight="1" x14ac:dyDescent="0.3">
      <c r="B124" s="291"/>
      <c r="C124" s="252" t="s">
        <v>602</v>
      </c>
      <c r="D124" s="269"/>
      <c r="E124" s="269"/>
      <c r="F124" s="271" t="s">
        <v>599</v>
      </c>
      <c r="G124" s="252"/>
      <c r="H124" s="252" t="s">
        <v>638</v>
      </c>
      <c r="I124" s="252" t="s">
        <v>601</v>
      </c>
      <c r="J124" s="252">
        <v>120</v>
      </c>
      <c r="K124" s="293"/>
    </row>
    <row r="125" spans="2:11" ht="15" customHeight="1" x14ac:dyDescent="0.3">
      <c r="B125" s="291"/>
      <c r="C125" s="252" t="s">
        <v>647</v>
      </c>
      <c r="D125" s="252"/>
      <c r="E125" s="252"/>
      <c r="F125" s="271" t="s">
        <v>599</v>
      </c>
      <c r="G125" s="252"/>
      <c r="H125" s="252" t="s">
        <v>648</v>
      </c>
      <c r="I125" s="252" t="s">
        <v>601</v>
      </c>
      <c r="J125" s="252" t="s">
        <v>649</v>
      </c>
      <c r="K125" s="293"/>
    </row>
    <row r="126" spans="2:11" ht="15" customHeight="1" x14ac:dyDescent="0.3">
      <c r="B126" s="291"/>
      <c r="C126" s="252" t="s">
        <v>548</v>
      </c>
      <c r="D126" s="252"/>
      <c r="E126" s="252"/>
      <c r="F126" s="271" t="s">
        <v>599</v>
      </c>
      <c r="G126" s="252"/>
      <c r="H126" s="252" t="s">
        <v>650</v>
      </c>
      <c r="I126" s="252" t="s">
        <v>601</v>
      </c>
      <c r="J126" s="252" t="s">
        <v>649</v>
      </c>
      <c r="K126" s="293"/>
    </row>
    <row r="127" spans="2:11" ht="15" customHeight="1" x14ac:dyDescent="0.3">
      <c r="B127" s="291"/>
      <c r="C127" s="252" t="s">
        <v>610</v>
      </c>
      <c r="D127" s="252"/>
      <c r="E127" s="252"/>
      <c r="F127" s="271" t="s">
        <v>605</v>
      </c>
      <c r="G127" s="252"/>
      <c r="H127" s="252" t="s">
        <v>611</v>
      </c>
      <c r="I127" s="252" t="s">
        <v>601</v>
      </c>
      <c r="J127" s="252">
        <v>15</v>
      </c>
      <c r="K127" s="293"/>
    </row>
    <row r="128" spans="2:11" ht="15" customHeight="1" x14ac:dyDescent="0.3">
      <c r="B128" s="291"/>
      <c r="C128" s="273" t="s">
        <v>612</v>
      </c>
      <c r="D128" s="273"/>
      <c r="E128" s="273"/>
      <c r="F128" s="274" t="s">
        <v>605</v>
      </c>
      <c r="G128" s="273"/>
      <c r="H128" s="273" t="s">
        <v>613</v>
      </c>
      <c r="I128" s="273" t="s">
        <v>601</v>
      </c>
      <c r="J128" s="273">
        <v>15</v>
      </c>
      <c r="K128" s="293"/>
    </row>
    <row r="129" spans="2:11" ht="15" customHeight="1" x14ac:dyDescent="0.3">
      <c r="B129" s="291"/>
      <c r="C129" s="273" t="s">
        <v>614</v>
      </c>
      <c r="D129" s="273"/>
      <c r="E129" s="273"/>
      <c r="F129" s="274" t="s">
        <v>605</v>
      </c>
      <c r="G129" s="273"/>
      <c r="H129" s="273" t="s">
        <v>615</v>
      </c>
      <c r="I129" s="273" t="s">
        <v>601</v>
      </c>
      <c r="J129" s="273">
        <v>20</v>
      </c>
      <c r="K129" s="293"/>
    </row>
    <row r="130" spans="2:11" ht="15" customHeight="1" x14ac:dyDescent="0.3">
      <c r="B130" s="291"/>
      <c r="C130" s="273" t="s">
        <v>616</v>
      </c>
      <c r="D130" s="273"/>
      <c r="E130" s="273"/>
      <c r="F130" s="274" t="s">
        <v>605</v>
      </c>
      <c r="G130" s="273"/>
      <c r="H130" s="273" t="s">
        <v>617</v>
      </c>
      <c r="I130" s="273" t="s">
        <v>601</v>
      </c>
      <c r="J130" s="273">
        <v>20</v>
      </c>
      <c r="K130" s="293"/>
    </row>
    <row r="131" spans="2:11" ht="15" customHeight="1" x14ac:dyDescent="0.3">
      <c r="B131" s="291"/>
      <c r="C131" s="252" t="s">
        <v>604</v>
      </c>
      <c r="D131" s="252"/>
      <c r="E131" s="252"/>
      <c r="F131" s="271" t="s">
        <v>605</v>
      </c>
      <c r="G131" s="252"/>
      <c r="H131" s="252" t="s">
        <v>638</v>
      </c>
      <c r="I131" s="252" t="s">
        <v>601</v>
      </c>
      <c r="J131" s="252">
        <v>50</v>
      </c>
      <c r="K131" s="293"/>
    </row>
    <row r="132" spans="2:11" ht="15" customHeight="1" x14ac:dyDescent="0.3">
      <c r="B132" s="291"/>
      <c r="C132" s="252" t="s">
        <v>618</v>
      </c>
      <c r="D132" s="252"/>
      <c r="E132" s="252"/>
      <c r="F132" s="271" t="s">
        <v>605</v>
      </c>
      <c r="G132" s="252"/>
      <c r="H132" s="252" t="s">
        <v>638</v>
      </c>
      <c r="I132" s="252" t="s">
        <v>601</v>
      </c>
      <c r="J132" s="252">
        <v>50</v>
      </c>
      <c r="K132" s="293"/>
    </row>
    <row r="133" spans="2:11" ht="15" customHeight="1" x14ac:dyDescent="0.3">
      <c r="B133" s="291"/>
      <c r="C133" s="252" t="s">
        <v>624</v>
      </c>
      <c r="D133" s="252"/>
      <c r="E133" s="252"/>
      <c r="F133" s="271" t="s">
        <v>605</v>
      </c>
      <c r="G133" s="252"/>
      <c r="H133" s="252" t="s">
        <v>638</v>
      </c>
      <c r="I133" s="252" t="s">
        <v>601</v>
      </c>
      <c r="J133" s="252">
        <v>50</v>
      </c>
      <c r="K133" s="293"/>
    </row>
    <row r="134" spans="2:11" ht="15" customHeight="1" x14ac:dyDescent="0.3">
      <c r="B134" s="291"/>
      <c r="C134" s="252" t="s">
        <v>626</v>
      </c>
      <c r="D134" s="252"/>
      <c r="E134" s="252"/>
      <c r="F134" s="271" t="s">
        <v>605</v>
      </c>
      <c r="G134" s="252"/>
      <c r="H134" s="252" t="s">
        <v>638</v>
      </c>
      <c r="I134" s="252" t="s">
        <v>601</v>
      </c>
      <c r="J134" s="252">
        <v>50</v>
      </c>
      <c r="K134" s="293"/>
    </row>
    <row r="135" spans="2:11" ht="15" customHeight="1" x14ac:dyDescent="0.3">
      <c r="B135" s="291"/>
      <c r="C135" s="252" t="s">
        <v>113</v>
      </c>
      <c r="D135" s="252"/>
      <c r="E135" s="252"/>
      <c r="F135" s="271" t="s">
        <v>605</v>
      </c>
      <c r="G135" s="252"/>
      <c r="H135" s="252" t="s">
        <v>651</v>
      </c>
      <c r="I135" s="252" t="s">
        <v>601</v>
      </c>
      <c r="J135" s="252">
        <v>255</v>
      </c>
      <c r="K135" s="293"/>
    </row>
    <row r="136" spans="2:11" ht="15" customHeight="1" x14ac:dyDescent="0.3">
      <c r="B136" s="291"/>
      <c r="C136" s="252" t="s">
        <v>628</v>
      </c>
      <c r="D136" s="252"/>
      <c r="E136" s="252"/>
      <c r="F136" s="271" t="s">
        <v>599</v>
      </c>
      <c r="G136" s="252"/>
      <c r="H136" s="252" t="s">
        <v>652</v>
      </c>
      <c r="I136" s="252" t="s">
        <v>630</v>
      </c>
      <c r="J136" s="252"/>
      <c r="K136" s="293"/>
    </row>
    <row r="137" spans="2:11" ht="15" customHeight="1" x14ac:dyDescent="0.3">
      <c r="B137" s="291"/>
      <c r="C137" s="252" t="s">
        <v>631</v>
      </c>
      <c r="D137" s="252"/>
      <c r="E137" s="252"/>
      <c r="F137" s="271" t="s">
        <v>599</v>
      </c>
      <c r="G137" s="252"/>
      <c r="H137" s="252" t="s">
        <v>653</v>
      </c>
      <c r="I137" s="252" t="s">
        <v>633</v>
      </c>
      <c r="J137" s="252"/>
      <c r="K137" s="293"/>
    </row>
    <row r="138" spans="2:11" ht="15" customHeight="1" x14ac:dyDescent="0.3">
      <c r="B138" s="291"/>
      <c r="C138" s="252" t="s">
        <v>634</v>
      </c>
      <c r="D138" s="252"/>
      <c r="E138" s="252"/>
      <c r="F138" s="271" t="s">
        <v>599</v>
      </c>
      <c r="G138" s="252"/>
      <c r="H138" s="252" t="s">
        <v>634</v>
      </c>
      <c r="I138" s="252" t="s">
        <v>633</v>
      </c>
      <c r="J138" s="252"/>
      <c r="K138" s="293"/>
    </row>
    <row r="139" spans="2:11" ht="15" customHeight="1" x14ac:dyDescent="0.3">
      <c r="B139" s="291"/>
      <c r="C139" s="252" t="s">
        <v>41</v>
      </c>
      <c r="D139" s="252"/>
      <c r="E139" s="252"/>
      <c r="F139" s="271" t="s">
        <v>599</v>
      </c>
      <c r="G139" s="252"/>
      <c r="H139" s="252" t="s">
        <v>654</v>
      </c>
      <c r="I139" s="252" t="s">
        <v>633</v>
      </c>
      <c r="J139" s="252"/>
      <c r="K139" s="293"/>
    </row>
    <row r="140" spans="2:11" ht="15" customHeight="1" x14ac:dyDescent="0.3">
      <c r="B140" s="291"/>
      <c r="C140" s="252" t="s">
        <v>655</v>
      </c>
      <c r="D140" s="252"/>
      <c r="E140" s="252"/>
      <c r="F140" s="271" t="s">
        <v>599</v>
      </c>
      <c r="G140" s="252"/>
      <c r="H140" s="252" t="s">
        <v>656</v>
      </c>
      <c r="I140" s="252" t="s">
        <v>633</v>
      </c>
      <c r="J140" s="252"/>
      <c r="K140" s="293"/>
    </row>
    <row r="141" spans="2:11" ht="15" customHeight="1" x14ac:dyDescent="0.3">
      <c r="B141" s="294"/>
      <c r="C141" s="295"/>
      <c r="D141" s="295"/>
      <c r="E141" s="295"/>
      <c r="F141" s="295"/>
      <c r="G141" s="295"/>
      <c r="H141" s="295"/>
      <c r="I141" s="295"/>
      <c r="J141" s="295"/>
      <c r="K141" s="296"/>
    </row>
    <row r="142" spans="2:11" ht="18.75" customHeight="1" x14ac:dyDescent="0.3">
      <c r="B142" s="249"/>
      <c r="C142" s="249"/>
      <c r="D142" s="249"/>
      <c r="E142" s="249"/>
      <c r="F142" s="283"/>
      <c r="G142" s="249"/>
      <c r="H142" s="249"/>
      <c r="I142" s="249"/>
      <c r="J142" s="249"/>
      <c r="K142" s="249"/>
    </row>
    <row r="143" spans="2:11" ht="18.75" customHeight="1" x14ac:dyDescent="0.3">
      <c r="B143" s="258"/>
      <c r="C143" s="258"/>
      <c r="D143" s="258"/>
      <c r="E143" s="258"/>
      <c r="F143" s="258"/>
      <c r="G143" s="258"/>
      <c r="H143" s="258"/>
      <c r="I143" s="258"/>
      <c r="J143" s="258"/>
      <c r="K143" s="258"/>
    </row>
    <row r="144" spans="2:11" ht="7.5" customHeight="1" x14ac:dyDescent="0.3">
      <c r="B144" s="259"/>
      <c r="C144" s="260"/>
      <c r="D144" s="260"/>
      <c r="E144" s="260"/>
      <c r="F144" s="260"/>
      <c r="G144" s="260"/>
      <c r="H144" s="260"/>
      <c r="I144" s="260"/>
      <c r="J144" s="260"/>
      <c r="K144" s="261"/>
    </row>
    <row r="145" spans="2:11" ht="45" customHeight="1" x14ac:dyDescent="0.3">
      <c r="B145" s="262"/>
      <c r="C145" s="363" t="s">
        <v>657</v>
      </c>
      <c r="D145" s="363"/>
      <c r="E145" s="363"/>
      <c r="F145" s="363"/>
      <c r="G145" s="363"/>
      <c r="H145" s="363"/>
      <c r="I145" s="363"/>
      <c r="J145" s="363"/>
      <c r="K145" s="263"/>
    </row>
    <row r="146" spans="2:11" ht="17.25" customHeight="1" x14ac:dyDescent="0.3">
      <c r="B146" s="262"/>
      <c r="C146" s="264" t="s">
        <v>593</v>
      </c>
      <c r="D146" s="264"/>
      <c r="E146" s="264"/>
      <c r="F146" s="264" t="s">
        <v>594</v>
      </c>
      <c r="G146" s="265"/>
      <c r="H146" s="264" t="s">
        <v>108</v>
      </c>
      <c r="I146" s="264" t="s">
        <v>60</v>
      </c>
      <c r="J146" s="264" t="s">
        <v>595</v>
      </c>
      <c r="K146" s="263"/>
    </row>
    <row r="147" spans="2:11" ht="17.25" customHeight="1" x14ac:dyDescent="0.3">
      <c r="B147" s="262"/>
      <c r="C147" s="266" t="s">
        <v>596</v>
      </c>
      <c r="D147" s="266"/>
      <c r="E147" s="266"/>
      <c r="F147" s="267" t="s">
        <v>597</v>
      </c>
      <c r="G147" s="268"/>
      <c r="H147" s="266"/>
      <c r="I147" s="266"/>
      <c r="J147" s="266" t="s">
        <v>598</v>
      </c>
      <c r="K147" s="263"/>
    </row>
    <row r="148" spans="2:11" ht="5.25" customHeight="1" x14ac:dyDescent="0.3">
      <c r="B148" s="272"/>
      <c r="C148" s="269"/>
      <c r="D148" s="269"/>
      <c r="E148" s="269"/>
      <c r="F148" s="269"/>
      <c r="G148" s="270"/>
      <c r="H148" s="269"/>
      <c r="I148" s="269"/>
      <c r="J148" s="269"/>
      <c r="K148" s="293"/>
    </row>
    <row r="149" spans="2:11" ht="15" customHeight="1" x14ac:dyDescent="0.3">
      <c r="B149" s="272"/>
      <c r="C149" s="297" t="s">
        <v>602</v>
      </c>
      <c r="D149" s="252"/>
      <c r="E149" s="252"/>
      <c r="F149" s="298" t="s">
        <v>599</v>
      </c>
      <c r="G149" s="252"/>
      <c r="H149" s="297" t="s">
        <v>638</v>
      </c>
      <c r="I149" s="297" t="s">
        <v>601</v>
      </c>
      <c r="J149" s="297">
        <v>120</v>
      </c>
      <c r="K149" s="293"/>
    </row>
    <row r="150" spans="2:11" ht="15" customHeight="1" x14ac:dyDescent="0.3">
      <c r="B150" s="272"/>
      <c r="C150" s="297" t="s">
        <v>647</v>
      </c>
      <c r="D150" s="252"/>
      <c r="E150" s="252"/>
      <c r="F150" s="298" t="s">
        <v>599</v>
      </c>
      <c r="G150" s="252"/>
      <c r="H150" s="297" t="s">
        <v>658</v>
      </c>
      <c r="I150" s="297" t="s">
        <v>601</v>
      </c>
      <c r="J150" s="297" t="s">
        <v>649</v>
      </c>
      <c r="K150" s="293"/>
    </row>
    <row r="151" spans="2:11" ht="15" customHeight="1" x14ac:dyDescent="0.3">
      <c r="B151" s="272"/>
      <c r="C151" s="297" t="s">
        <v>548</v>
      </c>
      <c r="D151" s="252"/>
      <c r="E151" s="252"/>
      <c r="F151" s="298" t="s">
        <v>599</v>
      </c>
      <c r="G151" s="252"/>
      <c r="H151" s="297" t="s">
        <v>659</v>
      </c>
      <c r="I151" s="297" t="s">
        <v>601</v>
      </c>
      <c r="J151" s="297" t="s">
        <v>649</v>
      </c>
      <c r="K151" s="293"/>
    </row>
    <row r="152" spans="2:11" ht="15" customHeight="1" x14ac:dyDescent="0.3">
      <c r="B152" s="272"/>
      <c r="C152" s="297" t="s">
        <v>604</v>
      </c>
      <c r="D152" s="252"/>
      <c r="E152" s="252"/>
      <c r="F152" s="298" t="s">
        <v>605</v>
      </c>
      <c r="G152" s="252"/>
      <c r="H152" s="297" t="s">
        <v>638</v>
      </c>
      <c r="I152" s="297" t="s">
        <v>601</v>
      </c>
      <c r="J152" s="297">
        <v>50</v>
      </c>
      <c r="K152" s="293"/>
    </row>
    <row r="153" spans="2:11" ht="15" customHeight="1" x14ac:dyDescent="0.3">
      <c r="B153" s="272"/>
      <c r="C153" s="297" t="s">
        <v>607</v>
      </c>
      <c r="D153" s="252"/>
      <c r="E153" s="252"/>
      <c r="F153" s="298" t="s">
        <v>599</v>
      </c>
      <c r="G153" s="252"/>
      <c r="H153" s="297" t="s">
        <v>638</v>
      </c>
      <c r="I153" s="297" t="s">
        <v>609</v>
      </c>
      <c r="J153" s="297"/>
      <c r="K153" s="293"/>
    </row>
    <row r="154" spans="2:11" ht="15" customHeight="1" x14ac:dyDescent="0.3">
      <c r="B154" s="272"/>
      <c r="C154" s="297" t="s">
        <v>618</v>
      </c>
      <c r="D154" s="252"/>
      <c r="E154" s="252"/>
      <c r="F154" s="298" t="s">
        <v>605</v>
      </c>
      <c r="G154" s="252"/>
      <c r="H154" s="297" t="s">
        <v>638</v>
      </c>
      <c r="I154" s="297" t="s">
        <v>601</v>
      </c>
      <c r="J154" s="297">
        <v>50</v>
      </c>
      <c r="K154" s="293"/>
    </row>
    <row r="155" spans="2:11" ht="15" customHeight="1" x14ac:dyDescent="0.3">
      <c r="B155" s="272"/>
      <c r="C155" s="297" t="s">
        <v>626</v>
      </c>
      <c r="D155" s="252"/>
      <c r="E155" s="252"/>
      <c r="F155" s="298" t="s">
        <v>605</v>
      </c>
      <c r="G155" s="252"/>
      <c r="H155" s="297" t="s">
        <v>638</v>
      </c>
      <c r="I155" s="297" t="s">
        <v>601</v>
      </c>
      <c r="J155" s="297">
        <v>50</v>
      </c>
      <c r="K155" s="293"/>
    </row>
    <row r="156" spans="2:11" ht="15" customHeight="1" x14ac:dyDescent="0.3">
      <c r="B156" s="272"/>
      <c r="C156" s="297" t="s">
        <v>624</v>
      </c>
      <c r="D156" s="252"/>
      <c r="E156" s="252"/>
      <c r="F156" s="298" t="s">
        <v>605</v>
      </c>
      <c r="G156" s="252"/>
      <c r="H156" s="297" t="s">
        <v>638</v>
      </c>
      <c r="I156" s="297" t="s">
        <v>601</v>
      </c>
      <c r="J156" s="297">
        <v>50</v>
      </c>
      <c r="K156" s="293"/>
    </row>
    <row r="157" spans="2:11" ht="15" customHeight="1" x14ac:dyDescent="0.3">
      <c r="B157" s="272"/>
      <c r="C157" s="297" t="s">
        <v>89</v>
      </c>
      <c r="D157" s="252"/>
      <c r="E157" s="252"/>
      <c r="F157" s="298" t="s">
        <v>599</v>
      </c>
      <c r="G157" s="252"/>
      <c r="H157" s="297" t="s">
        <v>660</v>
      </c>
      <c r="I157" s="297" t="s">
        <v>601</v>
      </c>
      <c r="J157" s="297" t="s">
        <v>661</v>
      </c>
      <c r="K157" s="293"/>
    </row>
    <row r="158" spans="2:11" ht="15" customHeight="1" x14ac:dyDescent="0.3">
      <c r="B158" s="272"/>
      <c r="C158" s="297" t="s">
        <v>662</v>
      </c>
      <c r="D158" s="252"/>
      <c r="E158" s="252"/>
      <c r="F158" s="298" t="s">
        <v>599</v>
      </c>
      <c r="G158" s="252"/>
      <c r="H158" s="297" t="s">
        <v>663</v>
      </c>
      <c r="I158" s="297" t="s">
        <v>633</v>
      </c>
      <c r="J158" s="297"/>
      <c r="K158" s="293"/>
    </row>
    <row r="159" spans="2:11" ht="15" customHeight="1" x14ac:dyDescent="0.3">
      <c r="B159" s="299"/>
      <c r="C159" s="281"/>
      <c r="D159" s="281"/>
      <c r="E159" s="281"/>
      <c r="F159" s="281"/>
      <c r="G159" s="281"/>
      <c r="H159" s="281"/>
      <c r="I159" s="281"/>
      <c r="J159" s="281"/>
      <c r="K159" s="300"/>
    </row>
    <row r="160" spans="2:11" ht="18.75" customHeight="1" x14ac:dyDescent="0.3">
      <c r="B160" s="249"/>
      <c r="C160" s="252"/>
      <c r="D160" s="252"/>
      <c r="E160" s="252"/>
      <c r="F160" s="271"/>
      <c r="G160" s="252"/>
      <c r="H160" s="252"/>
      <c r="I160" s="252"/>
      <c r="J160" s="252"/>
      <c r="K160" s="249"/>
    </row>
    <row r="161" spans="2:11" ht="18.75" customHeight="1" x14ac:dyDescent="0.3"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</row>
    <row r="162" spans="2:11" ht="7.5" customHeight="1" x14ac:dyDescent="0.3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 x14ac:dyDescent="0.3">
      <c r="B163" s="242"/>
      <c r="C163" s="360" t="s">
        <v>664</v>
      </c>
      <c r="D163" s="360"/>
      <c r="E163" s="360"/>
      <c r="F163" s="360"/>
      <c r="G163" s="360"/>
      <c r="H163" s="360"/>
      <c r="I163" s="360"/>
      <c r="J163" s="360"/>
      <c r="K163" s="243"/>
    </row>
    <row r="164" spans="2:11" ht="17.25" customHeight="1" x14ac:dyDescent="0.3">
      <c r="B164" s="242"/>
      <c r="C164" s="264" t="s">
        <v>593</v>
      </c>
      <c r="D164" s="264"/>
      <c r="E164" s="264"/>
      <c r="F164" s="264" t="s">
        <v>594</v>
      </c>
      <c r="G164" s="301"/>
      <c r="H164" s="302" t="s">
        <v>108</v>
      </c>
      <c r="I164" s="302" t="s">
        <v>60</v>
      </c>
      <c r="J164" s="264" t="s">
        <v>595</v>
      </c>
      <c r="K164" s="243"/>
    </row>
    <row r="165" spans="2:11" ht="17.25" customHeight="1" x14ac:dyDescent="0.3">
      <c r="B165" s="245"/>
      <c r="C165" s="266" t="s">
        <v>596</v>
      </c>
      <c r="D165" s="266"/>
      <c r="E165" s="266"/>
      <c r="F165" s="267" t="s">
        <v>597</v>
      </c>
      <c r="G165" s="303"/>
      <c r="H165" s="304"/>
      <c r="I165" s="304"/>
      <c r="J165" s="266" t="s">
        <v>598</v>
      </c>
      <c r="K165" s="246"/>
    </row>
    <row r="166" spans="2:11" ht="5.25" customHeight="1" x14ac:dyDescent="0.3">
      <c r="B166" s="272"/>
      <c r="C166" s="269"/>
      <c r="D166" s="269"/>
      <c r="E166" s="269"/>
      <c r="F166" s="269"/>
      <c r="G166" s="270"/>
      <c r="H166" s="269"/>
      <c r="I166" s="269"/>
      <c r="J166" s="269"/>
      <c r="K166" s="293"/>
    </row>
    <row r="167" spans="2:11" ht="15" customHeight="1" x14ac:dyDescent="0.3">
      <c r="B167" s="272"/>
      <c r="C167" s="252" t="s">
        <v>602</v>
      </c>
      <c r="D167" s="252"/>
      <c r="E167" s="252"/>
      <c r="F167" s="271" t="s">
        <v>599</v>
      </c>
      <c r="G167" s="252"/>
      <c r="H167" s="252" t="s">
        <v>638</v>
      </c>
      <c r="I167" s="252" t="s">
        <v>601</v>
      </c>
      <c r="J167" s="252">
        <v>120</v>
      </c>
      <c r="K167" s="293"/>
    </row>
    <row r="168" spans="2:11" ht="15" customHeight="1" x14ac:dyDescent="0.3">
      <c r="B168" s="272"/>
      <c r="C168" s="252" t="s">
        <v>647</v>
      </c>
      <c r="D168" s="252"/>
      <c r="E168" s="252"/>
      <c r="F168" s="271" t="s">
        <v>599</v>
      </c>
      <c r="G168" s="252"/>
      <c r="H168" s="252" t="s">
        <v>648</v>
      </c>
      <c r="I168" s="252" t="s">
        <v>601</v>
      </c>
      <c r="J168" s="252" t="s">
        <v>649</v>
      </c>
      <c r="K168" s="293"/>
    </row>
    <row r="169" spans="2:11" ht="15" customHeight="1" x14ac:dyDescent="0.3">
      <c r="B169" s="272"/>
      <c r="C169" s="252" t="s">
        <v>548</v>
      </c>
      <c r="D169" s="252"/>
      <c r="E169" s="252"/>
      <c r="F169" s="271" t="s">
        <v>599</v>
      </c>
      <c r="G169" s="252"/>
      <c r="H169" s="252" t="s">
        <v>665</v>
      </c>
      <c r="I169" s="252" t="s">
        <v>601</v>
      </c>
      <c r="J169" s="252" t="s">
        <v>649</v>
      </c>
      <c r="K169" s="293"/>
    </row>
    <row r="170" spans="2:11" ht="15" customHeight="1" x14ac:dyDescent="0.3">
      <c r="B170" s="272"/>
      <c r="C170" s="252" t="s">
        <v>604</v>
      </c>
      <c r="D170" s="252"/>
      <c r="E170" s="252"/>
      <c r="F170" s="271" t="s">
        <v>605</v>
      </c>
      <c r="G170" s="252"/>
      <c r="H170" s="252" t="s">
        <v>665</v>
      </c>
      <c r="I170" s="252" t="s">
        <v>601</v>
      </c>
      <c r="J170" s="252">
        <v>50</v>
      </c>
      <c r="K170" s="293"/>
    </row>
    <row r="171" spans="2:11" ht="15" customHeight="1" x14ac:dyDescent="0.3">
      <c r="B171" s="272"/>
      <c r="C171" s="252" t="s">
        <v>607</v>
      </c>
      <c r="D171" s="252"/>
      <c r="E171" s="252"/>
      <c r="F171" s="271" t="s">
        <v>599</v>
      </c>
      <c r="G171" s="252"/>
      <c r="H171" s="252" t="s">
        <v>665</v>
      </c>
      <c r="I171" s="252" t="s">
        <v>609</v>
      </c>
      <c r="J171" s="252"/>
      <c r="K171" s="293"/>
    </row>
    <row r="172" spans="2:11" ht="15" customHeight="1" x14ac:dyDescent="0.3">
      <c r="B172" s="272"/>
      <c r="C172" s="252" t="s">
        <v>618</v>
      </c>
      <c r="D172" s="252"/>
      <c r="E172" s="252"/>
      <c r="F172" s="271" t="s">
        <v>605</v>
      </c>
      <c r="G172" s="252"/>
      <c r="H172" s="252" t="s">
        <v>665</v>
      </c>
      <c r="I172" s="252" t="s">
        <v>601</v>
      </c>
      <c r="J172" s="252">
        <v>50</v>
      </c>
      <c r="K172" s="293"/>
    </row>
    <row r="173" spans="2:11" ht="15" customHeight="1" x14ac:dyDescent="0.3">
      <c r="B173" s="272"/>
      <c r="C173" s="252" t="s">
        <v>626</v>
      </c>
      <c r="D173" s="252"/>
      <c r="E173" s="252"/>
      <c r="F173" s="271" t="s">
        <v>605</v>
      </c>
      <c r="G173" s="252"/>
      <c r="H173" s="252" t="s">
        <v>665</v>
      </c>
      <c r="I173" s="252" t="s">
        <v>601</v>
      </c>
      <c r="J173" s="252">
        <v>50</v>
      </c>
      <c r="K173" s="293"/>
    </row>
    <row r="174" spans="2:11" ht="15" customHeight="1" x14ac:dyDescent="0.3">
      <c r="B174" s="272"/>
      <c r="C174" s="252" t="s">
        <v>624</v>
      </c>
      <c r="D174" s="252"/>
      <c r="E174" s="252"/>
      <c r="F174" s="271" t="s">
        <v>605</v>
      </c>
      <c r="G174" s="252"/>
      <c r="H174" s="252" t="s">
        <v>665</v>
      </c>
      <c r="I174" s="252" t="s">
        <v>601</v>
      </c>
      <c r="J174" s="252">
        <v>50</v>
      </c>
      <c r="K174" s="293"/>
    </row>
    <row r="175" spans="2:11" ht="15" customHeight="1" x14ac:dyDescent="0.3">
      <c r="B175" s="272"/>
      <c r="C175" s="252" t="s">
        <v>107</v>
      </c>
      <c r="D175" s="252"/>
      <c r="E175" s="252"/>
      <c r="F175" s="271" t="s">
        <v>599</v>
      </c>
      <c r="G175" s="252"/>
      <c r="H175" s="252" t="s">
        <v>666</v>
      </c>
      <c r="I175" s="252" t="s">
        <v>667</v>
      </c>
      <c r="J175" s="252"/>
      <c r="K175" s="293"/>
    </row>
    <row r="176" spans="2:11" ht="15" customHeight="1" x14ac:dyDescent="0.3">
      <c r="B176" s="272"/>
      <c r="C176" s="252" t="s">
        <v>60</v>
      </c>
      <c r="D176" s="252"/>
      <c r="E176" s="252"/>
      <c r="F176" s="271" t="s">
        <v>599</v>
      </c>
      <c r="G176" s="252"/>
      <c r="H176" s="252" t="s">
        <v>668</v>
      </c>
      <c r="I176" s="252" t="s">
        <v>669</v>
      </c>
      <c r="J176" s="252">
        <v>1</v>
      </c>
      <c r="K176" s="293"/>
    </row>
    <row r="177" spans="2:11" ht="15" customHeight="1" x14ac:dyDescent="0.3">
      <c r="B177" s="272"/>
      <c r="C177" s="252" t="s">
        <v>56</v>
      </c>
      <c r="D177" s="252"/>
      <c r="E177" s="252"/>
      <c r="F177" s="271" t="s">
        <v>599</v>
      </c>
      <c r="G177" s="252"/>
      <c r="H177" s="252" t="s">
        <v>670</v>
      </c>
      <c r="I177" s="252" t="s">
        <v>601</v>
      </c>
      <c r="J177" s="252">
        <v>20</v>
      </c>
      <c r="K177" s="293"/>
    </row>
    <row r="178" spans="2:11" ht="15" customHeight="1" x14ac:dyDescent="0.3">
      <c r="B178" s="272"/>
      <c r="C178" s="252" t="s">
        <v>108</v>
      </c>
      <c r="D178" s="252"/>
      <c r="E178" s="252"/>
      <c r="F178" s="271" t="s">
        <v>599</v>
      </c>
      <c r="G178" s="252"/>
      <c r="H178" s="252" t="s">
        <v>671</v>
      </c>
      <c r="I178" s="252" t="s">
        <v>601</v>
      </c>
      <c r="J178" s="252">
        <v>255</v>
      </c>
      <c r="K178" s="293"/>
    </row>
    <row r="179" spans="2:11" ht="15" customHeight="1" x14ac:dyDescent="0.3">
      <c r="B179" s="272"/>
      <c r="C179" s="252" t="s">
        <v>109</v>
      </c>
      <c r="D179" s="252"/>
      <c r="E179" s="252"/>
      <c r="F179" s="271" t="s">
        <v>599</v>
      </c>
      <c r="G179" s="252"/>
      <c r="H179" s="252" t="s">
        <v>564</v>
      </c>
      <c r="I179" s="252" t="s">
        <v>601</v>
      </c>
      <c r="J179" s="252">
        <v>10</v>
      </c>
      <c r="K179" s="293"/>
    </row>
    <row r="180" spans="2:11" ht="15" customHeight="1" x14ac:dyDescent="0.3">
      <c r="B180" s="272"/>
      <c r="C180" s="252" t="s">
        <v>110</v>
      </c>
      <c r="D180" s="252"/>
      <c r="E180" s="252"/>
      <c r="F180" s="271" t="s">
        <v>599</v>
      </c>
      <c r="G180" s="252"/>
      <c r="H180" s="252" t="s">
        <v>672</v>
      </c>
      <c r="I180" s="252" t="s">
        <v>633</v>
      </c>
      <c r="J180" s="252"/>
      <c r="K180" s="293"/>
    </row>
    <row r="181" spans="2:11" ht="15" customHeight="1" x14ac:dyDescent="0.3">
      <c r="B181" s="272"/>
      <c r="C181" s="252" t="s">
        <v>673</v>
      </c>
      <c r="D181" s="252"/>
      <c r="E181" s="252"/>
      <c r="F181" s="271" t="s">
        <v>599</v>
      </c>
      <c r="G181" s="252"/>
      <c r="H181" s="252" t="s">
        <v>674</v>
      </c>
      <c r="I181" s="252" t="s">
        <v>633</v>
      </c>
      <c r="J181" s="252"/>
      <c r="K181" s="293"/>
    </row>
    <row r="182" spans="2:11" ht="15" customHeight="1" x14ac:dyDescent="0.3">
      <c r="B182" s="272"/>
      <c r="C182" s="252" t="s">
        <v>662</v>
      </c>
      <c r="D182" s="252"/>
      <c r="E182" s="252"/>
      <c r="F182" s="271" t="s">
        <v>599</v>
      </c>
      <c r="G182" s="252"/>
      <c r="H182" s="252" t="s">
        <v>675</v>
      </c>
      <c r="I182" s="252" t="s">
        <v>633</v>
      </c>
      <c r="J182" s="252"/>
      <c r="K182" s="293"/>
    </row>
    <row r="183" spans="2:11" ht="15" customHeight="1" x14ac:dyDescent="0.3">
      <c r="B183" s="272"/>
      <c r="C183" s="252" t="s">
        <v>112</v>
      </c>
      <c r="D183" s="252"/>
      <c r="E183" s="252"/>
      <c r="F183" s="271" t="s">
        <v>605</v>
      </c>
      <c r="G183" s="252"/>
      <c r="H183" s="252" t="s">
        <v>676</v>
      </c>
      <c r="I183" s="252" t="s">
        <v>601</v>
      </c>
      <c r="J183" s="252">
        <v>50</v>
      </c>
      <c r="K183" s="293"/>
    </row>
    <row r="184" spans="2:11" ht="15" customHeight="1" x14ac:dyDescent="0.3">
      <c r="B184" s="272"/>
      <c r="C184" s="252" t="s">
        <v>677</v>
      </c>
      <c r="D184" s="252"/>
      <c r="E184" s="252"/>
      <c r="F184" s="271" t="s">
        <v>605</v>
      </c>
      <c r="G184" s="252"/>
      <c r="H184" s="252" t="s">
        <v>678</v>
      </c>
      <c r="I184" s="252" t="s">
        <v>679</v>
      </c>
      <c r="J184" s="252"/>
      <c r="K184" s="293"/>
    </row>
    <row r="185" spans="2:11" ht="15" customHeight="1" x14ac:dyDescent="0.3">
      <c r="B185" s="272"/>
      <c r="C185" s="252" t="s">
        <v>680</v>
      </c>
      <c r="D185" s="252"/>
      <c r="E185" s="252"/>
      <c r="F185" s="271" t="s">
        <v>605</v>
      </c>
      <c r="G185" s="252"/>
      <c r="H185" s="252" t="s">
        <v>681</v>
      </c>
      <c r="I185" s="252" t="s">
        <v>679</v>
      </c>
      <c r="J185" s="252"/>
      <c r="K185" s="293"/>
    </row>
    <row r="186" spans="2:11" ht="15" customHeight="1" x14ac:dyDescent="0.3">
      <c r="B186" s="272"/>
      <c r="C186" s="252" t="s">
        <v>682</v>
      </c>
      <c r="D186" s="252"/>
      <c r="E186" s="252"/>
      <c r="F186" s="271" t="s">
        <v>605</v>
      </c>
      <c r="G186" s="252"/>
      <c r="H186" s="252" t="s">
        <v>683</v>
      </c>
      <c r="I186" s="252" t="s">
        <v>679</v>
      </c>
      <c r="J186" s="252"/>
      <c r="K186" s="293"/>
    </row>
    <row r="187" spans="2:11" ht="15" customHeight="1" x14ac:dyDescent="0.3">
      <c r="B187" s="272"/>
      <c r="C187" s="305" t="s">
        <v>684</v>
      </c>
      <c r="D187" s="252"/>
      <c r="E187" s="252"/>
      <c r="F187" s="271" t="s">
        <v>605</v>
      </c>
      <c r="G187" s="252"/>
      <c r="H187" s="252" t="s">
        <v>685</v>
      </c>
      <c r="I187" s="252" t="s">
        <v>686</v>
      </c>
      <c r="J187" s="306" t="s">
        <v>687</v>
      </c>
      <c r="K187" s="293"/>
    </row>
    <row r="188" spans="2:11" ht="15" customHeight="1" x14ac:dyDescent="0.3">
      <c r="B188" s="272"/>
      <c r="C188" s="257" t="s">
        <v>45</v>
      </c>
      <c r="D188" s="252"/>
      <c r="E188" s="252"/>
      <c r="F188" s="271" t="s">
        <v>599</v>
      </c>
      <c r="G188" s="252"/>
      <c r="H188" s="249" t="s">
        <v>688</v>
      </c>
      <c r="I188" s="252" t="s">
        <v>689</v>
      </c>
      <c r="J188" s="252"/>
      <c r="K188" s="293"/>
    </row>
    <row r="189" spans="2:11" ht="15" customHeight="1" x14ac:dyDescent="0.3">
      <c r="B189" s="272"/>
      <c r="C189" s="257" t="s">
        <v>690</v>
      </c>
      <c r="D189" s="252"/>
      <c r="E189" s="252"/>
      <c r="F189" s="271" t="s">
        <v>599</v>
      </c>
      <c r="G189" s="252"/>
      <c r="H189" s="252" t="s">
        <v>691</v>
      </c>
      <c r="I189" s="252" t="s">
        <v>633</v>
      </c>
      <c r="J189" s="252"/>
      <c r="K189" s="293"/>
    </row>
    <row r="190" spans="2:11" ht="15" customHeight="1" x14ac:dyDescent="0.3">
      <c r="B190" s="272"/>
      <c r="C190" s="257" t="s">
        <v>692</v>
      </c>
      <c r="D190" s="252"/>
      <c r="E190" s="252"/>
      <c r="F190" s="271" t="s">
        <v>599</v>
      </c>
      <c r="G190" s="252"/>
      <c r="H190" s="252" t="s">
        <v>693</v>
      </c>
      <c r="I190" s="252" t="s">
        <v>633</v>
      </c>
      <c r="J190" s="252"/>
      <c r="K190" s="293"/>
    </row>
    <row r="191" spans="2:11" ht="15" customHeight="1" x14ac:dyDescent="0.3">
      <c r="B191" s="272"/>
      <c r="C191" s="257" t="s">
        <v>694</v>
      </c>
      <c r="D191" s="252"/>
      <c r="E191" s="252"/>
      <c r="F191" s="271" t="s">
        <v>605</v>
      </c>
      <c r="G191" s="252"/>
      <c r="H191" s="252" t="s">
        <v>695</v>
      </c>
      <c r="I191" s="252" t="s">
        <v>633</v>
      </c>
      <c r="J191" s="252"/>
      <c r="K191" s="293"/>
    </row>
    <row r="192" spans="2:11" ht="15" customHeight="1" x14ac:dyDescent="0.3">
      <c r="B192" s="299"/>
      <c r="C192" s="307"/>
      <c r="D192" s="281"/>
      <c r="E192" s="281"/>
      <c r="F192" s="281"/>
      <c r="G192" s="281"/>
      <c r="H192" s="281"/>
      <c r="I192" s="281"/>
      <c r="J192" s="281"/>
      <c r="K192" s="300"/>
    </row>
    <row r="193" spans="2:11" ht="18.75" customHeight="1" x14ac:dyDescent="0.3">
      <c r="B193" s="249"/>
      <c r="C193" s="252"/>
      <c r="D193" s="252"/>
      <c r="E193" s="252"/>
      <c r="F193" s="271"/>
      <c r="G193" s="252"/>
      <c r="H193" s="252"/>
      <c r="I193" s="252"/>
      <c r="J193" s="252"/>
      <c r="K193" s="249"/>
    </row>
    <row r="194" spans="2:11" ht="18.75" customHeight="1" x14ac:dyDescent="0.3">
      <c r="B194" s="249"/>
      <c r="C194" s="252"/>
      <c r="D194" s="252"/>
      <c r="E194" s="252"/>
      <c r="F194" s="271"/>
      <c r="G194" s="252"/>
      <c r="H194" s="252"/>
      <c r="I194" s="252"/>
      <c r="J194" s="252"/>
      <c r="K194" s="249"/>
    </row>
    <row r="195" spans="2:11" ht="18.75" customHeight="1" x14ac:dyDescent="0.3">
      <c r="B195" s="258"/>
      <c r="C195" s="258"/>
      <c r="D195" s="258"/>
      <c r="E195" s="258"/>
      <c r="F195" s="258"/>
      <c r="G195" s="258"/>
      <c r="H195" s="258"/>
      <c r="I195" s="258"/>
      <c r="J195" s="258"/>
      <c r="K195" s="258"/>
    </row>
    <row r="196" spans="2:11" x14ac:dyDescent="0.3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 x14ac:dyDescent="0.3">
      <c r="B197" s="242"/>
      <c r="C197" s="360" t="s">
        <v>696</v>
      </c>
      <c r="D197" s="360"/>
      <c r="E197" s="360"/>
      <c r="F197" s="360"/>
      <c r="G197" s="360"/>
      <c r="H197" s="360"/>
      <c r="I197" s="360"/>
      <c r="J197" s="360"/>
      <c r="K197" s="243"/>
    </row>
    <row r="198" spans="2:11" ht="25.5" customHeight="1" x14ac:dyDescent="0.3">
      <c r="B198" s="242"/>
      <c r="C198" s="308" t="s">
        <v>697</v>
      </c>
      <c r="D198" s="308"/>
      <c r="E198" s="308"/>
      <c r="F198" s="308" t="s">
        <v>698</v>
      </c>
      <c r="G198" s="309"/>
      <c r="H198" s="361" t="s">
        <v>699</v>
      </c>
      <c r="I198" s="361"/>
      <c r="J198" s="361"/>
      <c r="K198" s="243"/>
    </row>
    <row r="199" spans="2:11" ht="5.25" customHeight="1" x14ac:dyDescent="0.3">
      <c r="B199" s="272"/>
      <c r="C199" s="269"/>
      <c r="D199" s="269"/>
      <c r="E199" s="269"/>
      <c r="F199" s="269"/>
      <c r="G199" s="252"/>
      <c r="H199" s="269"/>
      <c r="I199" s="269"/>
      <c r="J199" s="269"/>
      <c r="K199" s="293"/>
    </row>
    <row r="200" spans="2:11" ht="15" customHeight="1" x14ac:dyDescent="0.3">
      <c r="B200" s="272"/>
      <c r="C200" s="252" t="s">
        <v>689</v>
      </c>
      <c r="D200" s="252"/>
      <c r="E200" s="252"/>
      <c r="F200" s="271" t="s">
        <v>46</v>
      </c>
      <c r="G200" s="252"/>
      <c r="H200" s="362" t="s">
        <v>700</v>
      </c>
      <c r="I200" s="362"/>
      <c r="J200" s="362"/>
      <c r="K200" s="293"/>
    </row>
    <row r="201" spans="2:11" ht="15" customHeight="1" x14ac:dyDescent="0.3">
      <c r="B201" s="272"/>
      <c r="C201" s="278"/>
      <c r="D201" s="252"/>
      <c r="E201" s="252"/>
      <c r="F201" s="271" t="s">
        <v>47</v>
      </c>
      <c r="G201" s="252"/>
      <c r="H201" s="362" t="s">
        <v>701</v>
      </c>
      <c r="I201" s="362"/>
      <c r="J201" s="362"/>
      <c r="K201" s="293"/>
    </row>
    <row r="202" spans="2:11" ht="15" customHeight="1" x14ac:dyDescent="0.3">
      <c r="B202" s="272"/>
      <c r="C202" s="278"/>
      <c r="D202" s="252"/>
      <c r="E202" s="252"/>
      <c r="F202" s="271" t="s">
        <v>50</v>
      </c>
      <c r="G202" s="252"/>
      <c r="H202" s="362" t="s">
        <v>702</v>
      </c>
      <c r="I202" s="362"/>
      <c r="J202" s="362"/>
      <c r="K202" s="293"/>
    </row>
    <row r="203" spans="2:11" ht="15" customHeight="1" x14ac:dyDescent="0.3">
      <c r="B203" s="272"/>
      <c r="C203" s="252"/>
      <c r="D203" s="252"/>
      <c r="E203" s="252"/>
      <c r="F203" s="271" t="s">
        <v>48</v>
      </c>
      <c r="G203" s="252"/>
      <c r="H203" s="362" t="s">
        <v>703</v>
      </c>
      <c r="I203" s="362"/>
      <c r="J203" s="362"/>
      <c r="K203" s="293"/>
    </row>
    <row r="204" spans="2:11" ht="15" customHeight="1" x14ac:dyDescent="0.3">
      <c r="B204" s="272"/>
      <c r="C204" s="252"/>
      <c r="D204" s="252"/>
      <c r="E204" s="252"/>
      <c r="F204" s="271" t="s">
        <v>49</v>
      </c>
      <c r="G204" s="252"/>
      <c r="H204" s="362" t="s">
        <v>704</v>
      </c>
      <c r="I204" s="362"/>
      <c r="J204" s="362"/>
      <c r="K204" s="293"/>
    </row>
    <row r="205" spans="2:11" ht="15" customHeight="1" x14ac:dyDescent="0.3">
      <c r="B205" s="272"/>
      <c r="C205" s="252"/>
      <c r="D205" s="252"/>
      <c r="E205" s="252"/>
      <c r="F205" s="271"/>
      <c r="G205" s="252"/>
      <c r="H205" s="252"/>
      <c r="I205" s="252"/>
      <c r="J205" s="252"/>
      <c r="K205" s="293"/>
    </row>
    <row r="206" spans="2:11" ht="15" customHeight="1" x14ac:dyDescent="0.3">
      <c r="B206" s="272"/>
      <c r="C206" s="252" t="s">
        <v>645</v>
      </c>
      <c r="D206" s="252"/>
      <c r="E206" s="252"/>
      <c r="F206" s="271" t="s">
        <v>81</v>
      </c>
      <c r="G206" s="252"/>
      <c r="H206" s="362" t="s">
        <v>705</v>
      </c>
      <c r="I206" s="362"/>
      <c r="J206" s="362"/>
      <c r="K206" s="293"/>
    </row>
    <row r="207" spans="2:11" ht="15" customHeight="1" x14ac:dyDescent="0.3">
      <c r="B207" s="272"/>
      <c r="C207" s="278"/>
      <c r="D207" s="252"/>
      <c r="E207" s="252"/>
      <c r="F207" s="271" t="s">
        <v>542</v>
      </c>
      <c r="G207" s="252"/>
      <c r="H207" s="362" t="s">
        <v>543</v>
      </c>
      <c r="I207" s="362"/>
      <c r="J207" s="362"/>
      <c r="K207" s="293"/>
    </row>
    <row r="208" spans="2:11" ht="15" customHeight="1" x14ac:dyDescent="0.3">
      <c r="B208" s="272"/>
      <c r="C208" s="252"/>
      <c r="D208" s="252"/>
      <c r="E208" s="252"/>
      <c r="F208" s="271" t="s">
        <v>540</v>
      </c>
      <c r="G208" s="252"/>
      <c r="H208" s="362" t="s">
        <v>706</v>
      </c>
      <c r="I208" s="362"/>
      <c r="J208" s="362"/>
      <c r="K208" s="293"/>
    </row>
    <row r="209" spans="2:11" ht="15" customHeight="1" x14ac:dyDescent="0.3">
      <c r="B209" s="310"/>
      <c r="C209" s="278"/>
      <c r="D209" s="278"/>
      <c r="E209" s="278"/>
      <c r="F209" s="271" t="s">
        <v>544</v>
      </c>
      <c r="G209" s="257"/>
      <c r="H209" s="359" t="s">
        <v>545</v>
      </c>
      <c r="I209" s="359"/>
      <c r="J209" s="359"/>
      <c r="K209" s="311"/>
    </row>
    <row r="210" spans="2:11" ht="15" customHeight="1" x14ac:dyDescent="0.3">
      <c r="B210" s="310"/>
      <c r="C210" s="278"/>
      <c r="D210" s="278"/>
      <c r="E210" s="278"/>
      <c r="F210" s="271" t="s">
        <v>546</v>
      </c>
      <c r="G210" s="257"/>
      <c r="H210" s="359" t="s">
        <v>707</v>
      </c>
      <c r="I210" s="359"/>
      <c r="J210" s="359"/>
      <c r="K210" s="311"/>
    </row>
    <row r="211" spans="2:11" ht="15" customHeight="1" x14ac:dyDescent="0.3">
      <c r="B211" s="310"/>
      <c r="C211" s="278"/>
      <c r="D211" s="278"/>
      <c r="E211" s="278"/>
      <c r="F211" s="312"/>
      <c r="G211" s="257"/>
      <c r="H211" s="313"/>
      <c r="I211" s="313"/>
      <c r="J211" s="313"/>
      <c r="K211" s="311"/>
    </row>
    <row r="212" spans="2:11" ht="15" customHeight="1" x14ac:dyDescent="0.3">
      <c r="B212" s="310"/>
      <c r="C212" s="252" t="s">
        <v>669</v>
      </c>
      <c r="D212" s="278"/>
      <c r="E212" s="278"/>
      <c r="F212" s="271">
        <v>1</v>
      </c>
      <c r="G212" s="257"/>
      <c r="H212" s="359" t="s">
        <v>708</v>
      </c>
      <c r="I212" s="359"/>
      <c r="J212" s="359"/>
      <c r="K212" s="311"/>
    </row>
    <row r="213" spans="2:11" ht="15" customHeight="1" x14ac:dyDescent="0.3">
      <c r="B213" s="310"/>
      <c r="C213" s="278"/>
      <c r="D213" s="278"/>
      <c r="E213" s="278"/>
      <c r="F213" s="271">
        <v>2</v>
      </c>
      <c r="G213" s="257"/>
      <c r="H213" s="359" t="s">
        <v>709</v>
      </c>
      <c r="I213" s="359"/>
      <c r="J213" s="359"/>
      <c r="K213" s="311"/>
    </row>
    <row r="214" spans="2:11" ht="15" customHeight="1" x14ac:dyDescent="0.3">
      <c r="B214" s="310"/>
      <c r="C214" s="278"/>
      <c r="D214" s="278"/>
      <c r="E214" s="278"/>
      <c r="F214" s="271">
        <v>3</v>
      </c>
      <c r="G214" s="257"/>
      <c r="H214" s="359" t="s">
        <v>710</v>
      </c>
      <c r="I214" s="359"/>
      <c r="J214" s="359"/>
      <c r="K214" s="311"/>
    </row>
    <row r="215" spans="2:11" ht="15" customHeight="1" x14ac:dyDescent="0.3">
      <c r="B215" s="310"/>
      <c r="C215" s="278"/>
      <c r="D215" s="278"/>
      <c r="E215" s="278"/>
      <c r="F215" s="271">
        <v>4</v>
      </c>
      <c r="G215" s="257"/>
      <c r="H215" s="359" t="s">
        <v>711</v>
      </c>
      <c r="I215" s="359"/>
      <c r="J215" s="359"/>
      <c r="K215" s="311"/>
    </row>
    <row r="216" spans="2:11" ht="12.75" customHeight="1" x14ac:dyDescent="0.3">
      <c r="B216" s="314"/>
      <c r="C216" s="315"/>
      <c r="D216" s="315"/>
      <c r="E216" s="315"/>
      <c r="F216" s="315"/>
      <c r="G216" s="315"/>
      <c r="H216" s="315"/>
      <c r="I216" s="315"/>
      <c r="J216" s="315"/>
      <c r="K216" s="316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Kanalizace dešťová</vt:lpstr>
      <vt:lpstr>Pokyny pro vyplnění</vt:lpstr>
      <vt:lpstr>'Rekapitulace stavby'!Názvy_tisku</vt:lpstr>
      <vt:lpstr>'SO 01 - Kanalizace dešťová'!Názvy_tisku</vt:lpstr>
      <vt:lpstr>'Pokyny pro vyplnění'!Oblast_tisku</vt:lpstr>
      <vt:lpstr>'Rekapitulace stavby'!Oblast_tisku</vt:lpstr>
      <vt:lpstr>'SO 01 - Kanalizace dešťová'!Oblast_tisku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Josef-PC\Josef</dc:creator>
  <cp:lastModifiedBy>Jana</cp:lastModifiedBy>
  <cp:lastPrinted>2016-10-05T12:11:00Z</cp:lastPrinted>
  <dcterms:created xsi:type="dcterms:W3CDTF">2016-10-05T09:14:12Z</dcterms:created>
  <dcterms:modified xsi:type="dcterms:W3CDTF">2016-10-05T12:11:17Z</dcterms:modified>
</cp:coreProperties>
</file>